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19830" windowHeight="6495"/>
  </bookViews>
  <sheets>
    <sheet name="FACTURAS PAGADAS MAYO-22" sheetId="23" r:id="rId1"/>
  </sheets>
  <definedNames>
    <definedName name="_xlnm._FilterDatabase" localSheetId="0" hidden="1">'FACTURAS PAGADAS MAYO-22'!$A$17:$J$86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23" l="1"/>
  <c r="H78" i="23" s="1"/>
  <c r="H77" i="23"/>
  <c r="G77" i="23"/>
  <c r="G76" i="23"/>
  <c r="H76" i="23" s="1"/>
  <c r="G75" i="23"/>
  <c r="H75" i="23" s="1"/>
  <c r="G74" i="23"/>
  <c r="H74" i="23" s="1"/>
  <c r="G73" i="23"/>
  <c r="H73" i="23" s="1"/>
  <c r="F72" i="23"/>
  <c r="G72" i="23" s="1"/>
  <c r="G39" i="23"/>
  <c r="F39" i="23"/>
  <c r="H39" i="23" s="1"/>
  <c r="G40" i="23"/>
  <c r="H40" i="23" s="1"/>
  <c r="G23" i="23"/>
  <c r="H23" i="23" s="1"/>
  <c r="H72" i="23" l="1"/>
  <c r="F22" i="23"/>
  <c r="G22" i="23" s="1"/>
  <c r="H22" i="23" s="1"/>
  <c r="G21" i="23"/>
  <c r="H21" i="23" s="1"/>
  <c r="G20" i="23"/>
  <c r="H20" i="23" s="1"/>
  <c r="G19" i="23"/>
  <c r="H19" i="23" s="1"/>
  <c r="G84" i="23" l="1"/>
  <c r="H84" i="23" s="1"/>
  <c r="G83" i="23"/>
  <c r="H83" i="23" s="1"/>
  <c r="F80" i="23" l="1"/>
  <c r="F79" i="23"/>
  <c r="F71" i="23"/>
  <c r="F55" i="23" l="1"/>
  <c r="F46" i="23"/>
  <c r="F32" i="23"/>
  <c r="F18" i="23"/>
  <c r="G45" i="23" l="1"/>
  <c r="G36" i="23" l="1"/>
  <c r="G26" i="23"/>
  <c r="H26" i="23" s="1"/>
  <c r="G82" i="23"/>
  <c r="H82" i="23" s="1"/>
  <c r="G81" i="23"/>
  <c r="H81" i="23" s="1"/>
  <c r="G80" i="23"/>
  <c r="H80" i="23" s="1"/>
  <c r="G79" i="23"/>
  <c r="H79" i="23" s="1"/>
  <c r="G71" i="23"/>
  <c r="H71" i="23" s="1"/>
  <c r="G70" i="23"/>
  <c r="H70" i="23" s="1"/>
  <c r="G69" i="23"/>
  <c r="H69" i="23" s="1"/>
  <c r="G68" i="23"/>
  <c r="H68" i="23" s="1"/>
  <c r="G67" i="23"/>
  <c r="H67" i="23" s="1"/>
  <c r="G66" i="23"/>
  <c r="H66" i="23" s="1"/>
  <c r="G65" i="23"/>
  <c r="H65" i="23" s="1"/>
  <c r="G64" i="23"/>
  <c r="H64" i="23" s="1"/>
  <c r="G63" i="23"/>
  <c r="H63" i="23" s="1"/>
  <c r="G59" i="23"/>
  <c r="H59" i="23" s="1"/>
  <c r="G44" i="23"/>
  <c r="H44" i="23" s="1"/>
  <c r="G28" i="23"/>
  <c r="H28" i="23" s="1"/>
  <c r="G30" i="23"/>
  <c r="G62" i="23"/>
  <c r="H62" i="23" s="1"/>
  <c r="G61" i="23"/>
  <c r="H61" i="23" s="1"/>
  <c r="G60" i="23"/>
  <c r="H60" i="23" s="1"/>
  <c r="G58" i="23"/>
  <c r="H58" i="23" s="1"/>
  <c r="G57" i="23"/>
  <c r="H57" i="23" s="1"/>
  <c r="G56" i="23"/>
  <c r="H56" i="23" s="1"/>
  <c r="G55" i="23"/>
  <c r="H55" i="23" s="1"/>
  <c r="G54" i="23"/>
  <c r="H54" i="23" s="1"/>
  <c r="G53" i="23"/>
  <c r="H53" i="23" s="1"/>
  <c r="G52" i="23"/>
  <c r="H52" i="23" s="1"/>
  <c r="G51" i="23"/>
  <c r="H51" i="23" s="1"/>
  <c r="G50" i="23"/>
  <c r="H50" i="23" s="1"/>
  <c r="G49" i="23"/>
  <c r="H49" i="23" s="1"/>
  <c r="G48" i="23"/>
  <c r="H48" i="23" s="1"/>
  <c r="G47" i="23"/>
  <c r="H47" i="23" s="1"/>
  <c r="G46" i="23"/>
  <c r="H46" i="23" s="1"/>
  <c r="H45" i="23"/>
  <c r="G43" i="23"/>
  <c r="H43" i="23" s="1"/>
  <c r="G42" i="23"/>
  <c r="H42" i="23" s="1"/>
  <c r="G41" i="23"/>
  <c r="H41" i="23" s="1"/>
  <c r="G38" i="23"/>
  <c r="H38" i="23" s="1"/>
  <c r="G37" i="23"/>
  <c r="H37" i="23" s="1"/>
  <c r="G35" i="23"/>
  <c r="H35" i="23" s="1"/>
  <c r="G34" i="23"/>
  <c r="H34" i="23" s="1"/>
  <c r="G33" i="23"/>
  <c r="H33" i="23" s="1"/>
  <c r="G32" i="23"/>
  <c r="H32" i="23" s="1"/>
  <c r="G31" i="23"/>
  <c r="H31" i="23" s="1"/>
  <c r="G29" i="23"/>
  <c r="H29" i="23" s="1"/>
  <c r="G27" i="23"/>
  <c r="H27" i="23" s="1"/>
  <c r="G25" i="23"/>
  <c r="H25" i="23" s="1"/>
  <c r="G24" i="23"/>
  <c r="G18" i="23"/>
  <c r="H36" i="23" l="1"/>
  <c r="F86" i="23"/>
  <c r="H30" i="23"/>
  <c r="G86" i="23"/>
  <c r="H24" i="23"/>
  <c r="H18" i="23"/>
</calcChain>
</file>

<file path=xl/sharedStrings.xml><?xml version="1.0" encoding="utf-8"?>
<sst xmlns="http://schemas.openxmlformats.org/spreadsheetml/2006/main" count="288" uniqueCount="157">
  <si>
    <t>CONCEPTO</t>
  </si>
  <si>
    <t>TOTAL</t>
  </si>
  <si>
    <t xml:space="preserve">                                            Servicio Regional de Salud Metropolitano</t>
  </si>
  <si>
    <t xml:space="preserve">                                        Ciudad Sanitaria Dr. Luis E. Aybar</t>
  </si>
  <si>
    <t xml:space="preserve">                                         (Valores en RD$)</t>
  </si>
  <si>
    <t>Fecha Factura</t>
  </si>
  <si>
    <t>No. Factura</t>
  </si>
  <si>
    <t>Monto facturado</t>
  </si>
  <si>
    <t>ESTADO</t>
  </si>
  <si>
    <t>Fecha de Pago</t>
  </si>
  <si>
    <t>No.</t>
  </si>
  <si>
    <t>Monto Pagado</t>
  </si>
  <si>
    <t>Monto Pendiente</t>
  </si>
  <si>
    <t>Pagado</t>
  </si>
  <si>
    <t>Preparado por: Francisco Villabrille</t>
  </si>
  <si>
    <t xml:space="preserve">        Encargado de Contabilidad</t>
  </si>
  <si>
    <t>`</t>
  </si>
  <si>
    <t>Compra Medicamentos</t>
  </si>
  <si>
    <t>Compra Material Medico Quirurgico</t>
  </si>
  <si>
    <t>Compra Material Medico</t>
  </si>
  <si>
    <t xml:space="preserve"> </t>
  </si>
  <si>
    <t>Compra Insumos Guantes Desechables</t>
  </si>
  <si>
    <t>Compra de Medicamentos</t>
  </si>
  <si>
    <t>Compra Materiales Medico Quirurgico</t>
  </si>
  <si>
    <t>B1500000624</t>
  </si>
  <si>
    <t>Compra Reactivos de Laboratorios</t>
  </si>
  <si>
    <t>B1500000383</t>
  </si>
  <si>
    <t>B1500000094</t>
  </si>
  <si>
    <t>B1500000062</t>
  </si>
  <si>
    <t>B1500001009</t>
  </si>
  <si>
    <t>B1500000643</t>
  </si>
  <si>
    <t>B1500000308</t>
  </si>
  <si>
    <t>B1500000353</t>
  </si>
  <si>
    <t>B1500000625</t>
  </si>
  <si>
    <t>B1500000302</t>
  </si>
  <si>
    <t>B1500000521</t>
  </si>
  <si>
    <t>B1500001459</t>
  </si>
  <si>
    <t>B1500001456</t>
  </si>
  <si>
    <t>B1500000933</t>
  </si>
  <si>
    <t>B1500000155</t>
  </si>
  <si>
    <t>B1500000054</t>
  </si>
  <si>
    <t>B1500001892</t>
  </si>
  <si>
    <t xml:space="preserve">                                RELACION DE FACTURAS PAGADAS AL 31/05/2022</t>
  </si>
  <si>
    <t>Compra Servicio Alquiler Transporte Mecancias</t>
  </si>
  <si>
    <t>B1500000992, 996, 1006, 1007 y 1016</t>
  </si>
  <si>
    <t>03 y 15/02/2022 y 08, 14  y 30/03/2022</t>
  </si>
  <si>
    <t>Compra papel Higienico</t>
  </si>
  <si>
    <t>B1500000100</t>
  </si>
  <si>
    <t>Compra Maerial Gastable</t>
  </si>
  <si>
    <t>B1500000307</t>
  </si>
  <si>
    <t>Compra Servicio Confeccion de Banderas</t>
  </si>
  <si>
    <t>B1500001087</t>
  </si>
  <si>
    <t>Compra de Mascarillas</t>
  </si>
  <si>
    <t>Compra Servicio Mant.  Equjipo de Transporte</t>
  </si>
  <si>
    <t>B1500001383, 1413 y 1429</t>
  </si>
  <si>
    <t>09/12/2021, 25/01/2022 y 07/02/2022</t>
  </si>
  <si>
    <t>B1500032312</t>
  </si>
  <si>
    <t xml:space="preserve">Compa Material Medico </t>
  </si>
  <si>
    <t>B1500000192</t>
  </si>
  <si>
    <t>Compra Serv. Mant. Y Reparacion Equipo Medico</t>
  </si>
  <si>
    <t>B1500001850</t>
  </si>
  <si>
    <t>Compra Mantenimiento Equipo Medico</t>
  </si>
  <si>
    <t>B1500001832</t>
  </si>
  <si>
    <t>Compa de Material Medico</t>
  </si>
  <si>
    <t>Compra Servicio Reparacion Equipo Medico</t>
  </si>
  <si>
    <t>B1500001115</t>
  </si>
  <si>
    <t>Compra Reactivo de  Laboratorios</t>
  </si>
  <si>
    <t>B1500008836</t>
  </si>
  <si>
    <t>B1500001902 y 1916</t>
  </si>
  <si>
    <t>24/03/2022 y 04/04/2022</t>
  </si>
  <si>
    <t>Compra de Aires Acondicionado</t>
  </si>
  <si>
    <t>Seguro Complementario Empleados Mayo-2022</t>
  </si>
  <si>
    <t>B1500023156</t>
  </si>
  <si>
    <t>B1500000650</t>
  </si>
  <si>
    <t>Compra de Extractores de Aire</t>
  </si>
  <si>
    <t>B1500000773</t>
  </si>
  <si>
    <t>B1500001465</t>
  </si>
  <si>
    <t>B1500001464</t>
  </si>
  <si>
    <t>B1500006256</t>
  </si>
  <si>
    <t>Servicio Reparacion de Equipo Medico</t>
  </si>
  <si>
    <t>B1500000210 y 211</t>
  </si>
  <si>
    <t>B1500002996</t>
  </si>
  <si>
    <t>Compra Equuipo Informatico (Laptop)</t>
  </si>
  <si>
    <t>Serv. Mant. Sistema Sifha meses Marzo-Abril-22</t>
  </si>
  <si>
    <t>B1500000066</t>
  </si>
  <si>
    <t>Serv. Seguro de Vida Empleados Mayo 2022</t>
  </si>
  <si>
    <t>B1500023103</t>
  </si>
  <si>
    <t>Compra Papel de Aluminio</t>
  </si>
  <si>
    <t>B1500000757</t>
  </si>
  <si>
    <t>Serv. Asesor Juridico Correspondiente Mayo-22</t>
  </si>
  <si>
    <t>Compra Maerial de Oficina</t>
  </si>
  <si>
    <t>B1500000756</t>
  </si>
  <si>
    <t>B1500034842</t>
  </si>
  <si>
    <t>Serv. Mant. Y Limpieza Equipo de Carnetera</t>
  </si>
  <si>
    <t>B1500000594</t>
  </si>
  <si>
    <t>B1500000064</t>
  </si>
  <si>
    <t>B1500034847</t>
  </si>
  <si>
    <t>Servicio Mantenimiento de UPS 9390</t>
  </si>
  <si>
    <t>B1500000037</t>
  </si>
  <si>
    <t>Compra Combustible (Gasolina)</t>
  </si>
  <si>
    <t>B1500077737 y 77795</t>
  </si>
  <si>
    <t>23/03/2022 y 08/04/2022</t>
  </si>
  <si>
    <t>26/05/2022</t>
  </si>
  <si>
    <t>13/05/2022</t>
  </si>
  <si>
    <t>19/05/2022</t>
  </si>
  <si>
    <t>18/5/2022</t>
  </si>
  <si>
    <t>18/05/2022</t>
  </si>
  <si>
    <t>Compra de Oxigenos</t>
  </si>
  <si>
    <t>B1500000077, 080, 081 y 083</t>
  </si>
  <si>
    <t>13 y 27/04/2022, 03 y 06/05/2022</t>
  </si>
  <si>
    <t>27/05/2022</t>
  </si>
  <si>
    <t>Servicios Telefonicos mes de Abril 2022</t>
  </si>
  <si>
    <t>B1500166682, 167476 y 168138</t>
  </si>
  <si>
    <t>28/04//2022</t>
  </si>
  <si>
    <t>B1500008697</t>
  </si>
  <si>
    <t>28/03/202</t>
  </si>
  <si>
    <t>28/05/2022</t>
  </si>
  <si>
    <t>Compra Tanque Pre Cargado en Fibra de Vidrio</t>
  </si>
  <si>
    <t>B1500000758</t>
  </si>
  <si>
    <t>24/03/2022</t>
  </si>
  <si>
    <t>Servicio de Limpieza Camara Inspección</t>
  </si>
  <si>
    <t>B1500000017</t>
  </si>
  <si>
    <t>Servicio  Diagramación Manual de Puestos</t>
  </si>
  <si>
    <t>B1500000001</t>
  </si>
  <si>
    <t>B1500000610</t>
  </si>
  <si>
    <t>B1500033928</t>
  </si>
  <si>
    <t>Compra Material Plastico</t>
  </si>
  <si>
    <t>B1500001436</t>
  </si>
  <si>
    <t>Pago Poliza de Seguro</t>
  </si>
  <si>
    <t>B1500032131,32132, 32133, 32134 y 32135</t>
  </si>
  <si>
    <t>22/11/2021</t>
  </si>
  <si>
    <t>Servicio de Fumigación</t>
  </si>
  <si>
    <t>B1500000117</t>
  </si>
  <si>
    <t>28/02/2022</t>
  </si>
  <si>
    <t>05/05//2022</t>
  </si>
  <si>
    <t>B1500013444</t>
  </si>
  <si>
    <t>20/04/2022</t>
  </si>
  <si>
    <t>18/05//2022</t>
  </si>
  <si>
    <t>Servicio Medico de Urología</t>
  </si>
  <si>
    <t>B1500000169 y 170</t>
  </si>
  <si>
    <t>17/03/2022 y 20/04/2022</t>
  </si>
  <si>
    <t>Compra de Botellones de Agua</t>
  </si>
  <si>
    <t>B1500097894,98615,98630,98636,98645,98655,137272,137285,142447,142734,142875,142887,143268,143544,143703,143840,144015,144293,144308,144604,144775,14512,145125,145340 y 145494.</t>
  </si>
  <si>
    <t>B1500002848</t>
  </si>
  <si>
    <t>B1500008710</t>
  </si>
  <si>
    <t>29/04/2022</t>
  </si>
  <si>
    <t>Compra Material para Laboratorio</t>
  </si>
  <si>
    <t>B1500026326</t>
  </si>
  <si>
    <t>31/03/2022</t>
  </si>
  <si>
    <t>B1500001460</t>
  </si>
  <si>
    <t>29/03/2022</t>
  </si>
  <si>
    <t>B1500000639</t>
  </si>
  <si>
    <t>30/03/2022</t>
  </si>
  <si>
    <t>B1500001938</t>
  </si>
  <si>
    <t>30/11/2021, 08,15,17,21,28/12/2021, 05,12,19, 26/01/2022, 03,09,16,23/02/2022 ,02,09,16,23,30/03/2022,06,12,20,27/04/2022,04,11/05/2022</t>
  </si>
  <si>
    <t>Preparado por: Eisther Brayan feliz Mendez</t>
  </si>
  <si>
    <t xml:space="preserve">                           Técnico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</si>
</sst>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231F2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231F2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ont="1" applyFill="1"/>
    <xf numFmtId="0" fontId="0" fillId="2" borderId="0" xfId="0" applyFill="1"/>
    <xf numFmtId="0" fontId="0" fillId="2" borderId="0" xfId="0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left"/>
    </xf>
    <xf numFmtId="4" fontId="0" fillId="2" borderId="1" xfId="1" applyNumberFormat="1" applyFont="1" applyFill="1" applyBorder="1" applyAlignment="1">
      <alignment horizontal="center"/>
    </xf>
    <xf numFmtId="164" fontId="0" fillId="2" borderId="6" xfId="1" applyFont="1" applyFill="1" applyBorder="1" applyAlignment="1">
      <alignment horizontal="right"/>
    </xf>
    <xf numFmtId="164" fontId="0" fillId="2" borderId="1" xfId="1" applyFont="1" applyFill="1" applyBorder="1" applyAlignment="1">
      <alignment horizontal="right"/>
    </xf>
    <xf numFmtId="164" fontId="0" fillId="2" borderId="6" xfId="1" applyFont="1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14" fontId="0" fillId="2" borderId="6" xfId="1" quotePrefix="1" applyNumberFormat="1" applyFont="1" applyFill="1" applyBorder="1" applyAlignment="1">
      <alignment horizontal="center"/>
    </xf>
    <xf numFmtId="164" fontId="2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7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14" fontId="4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164" fontId="3" fillId="2" borderId="0" xfId="1" applyFont="1" applyFill="1" applyAlignment="1">
      <alignment horizontal="center"/>
    </xf>
    <xf numFmtId="14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4" fontId="10" fillId="2" borderId="5" xfId="1" applyFont="1" applyFill="1" applyBorder="1" applyAlignment="1">
      <alignment horizontal="center" vertical="center"/>
    </xf>
    <xf numFmtId="164" fontId="10" fillId="2" borderId="5" xfId="1" applyFont="1" applyFill="1" applyBorder="1" applyAlignment="1">
      <alignment horizontal="center" vertical="center" wrapText="1"/>
    </xf>
    <xf numFmtId="0" fontId="2" fillId="2" borderId="4" xfId="0" applyFont="1" applyFill="1" applyBorder="1"/>
    <xf numFmtId="164" fontId="0" fillId="2" borderId="0" xfId="1" applyFont="1" applyFill="1"/>
    <xf numFmtId="164" fontId="0" fillId="2" borderId="0" xfId="1" applyFont="1" applyFill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14" fontId="0" fillId="2" borderId="6" xfId="1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4" fontId="0" fillId="2" borderId="6" xfId="1" applyNumberFormat="1" applyFont="1" applyFill="1" applyBorder="1" applyAlignment="1">
      <alignment horizontal="center"/>
    </xf>
    <xf numFmtId="14" fontId="0" fillId="2" borderId="6" xfId="1" quotePrefix="1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2" fillId="2" borderId="0" xfId="0" applyFont="1" applyFill="1"/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3" fontId="0" fillId="2" borderId="0" xfId="0" applyNumberFormat="1" applyFill="1"/>
    <xf numFmtId="164" fontId="0" fillId="0" borderId="0" xfId="1" applyFont="1"/>
    <xf numFmtId="164" fontId="0" fillId="0" borderId="6" xfId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ont="1" applyFill="1"/>
    <xf numFmtId="164" fontId="0" fillId="0" borderId="0" xfId="1" applyFont="1" applyFill="1"/>
    <xf numFmtId="164" fontId="0" fillId="0" borderId="0" xfId="1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/>
    <xf numFmtId="0" fontId="0" fillId="0" borderId="0" xfId="0" applyFill="1" applyBorder="1"/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4" fontId="0" fillId="2" borderId="1" xfId="1" applyNumberFormat="1" applyFont="1" applyFill="1" applyBorder="1" applyAlignment="1">
      <alignment horizontal="center" wrapText="1"/>
    </xf>
    <xf numFmtId="164" fontId="0" fillId="0" borderId="1" xfId="1" applyFont="1" applyFill="1" applyBorder="1" applyAlignment="1">
      <alignment horizontal="right"/>
    </xf>
    <xf numFmtId="14" fontId="0" fillId="2" borderId="1" xfId="1" quotePrefix="1" applyNumberFormat="1" applyFont="1" applyFill="1" applyBorder="1" applyAlignment="1">
      <alignment horizontal="center"/>
    </xf>
    <xf numFmtId="14" fontId="0" fillId="2" borderId="1" xfId="1" quotePrefix="1" applyNumberFormat="1" applyFont="1" applyFill="1" applyBorder="1" applyAlignment="1">
      <alignment horizont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1769414</xdr:colOff>
      <xdr:row>2</xdr:row>
      <xdr:rowOff>16808</xdr:rowOff>
    </xdr:from>
    <xdr:to>
      <xdr:col>4</xdr:col>
      <xdr:colOff>1004047</xdr:colOff>
      <xdr:row>8</xdr:row>
      <xdr:rowOff>106455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4789" y="397808"/>
          <a:ext cx="3806633" cy="12326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459444</xdr:colOff>
      <xdr:row>90</xdr:row>
      <xdr:rowOff>67230</xdr:rowOff>
    </xdr:from>
    <xdr:to>
      <xdr:col>8</xdr:col>
      <xdr:colOff>691966</xdr:colOff>
      <xdr:row>94</xdr:row>
      <xdr:rowOff>132224</xdr:rowOff>
    </xdr:to>
    <xdr:pic>
      <xdr:nvPicPr>
        <xdr:cNvPr id="4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9256062" y="21537701"/>
          <a:ext cx="1095375" cy="838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829244</xdr:colOff>
      <xdr:row>88</xdr:row>
      <xdr:rowOff>168088</xdr:rowOff>
    </xdr:from>
    <xdr:to>
      <xdr:col>5</xdr:col>
      <xdr:colOff>440923</xdr:colOff>
      <xdr:row>99</xdr:row>
      <xdr:rowOff>41947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6" t="19783" r="24741" b="17991"/>
        <a:stretch/>
      </xdr:blipFill>
      <xdr:spPr bwMode="auto">
        <a:xfrm rot="16200000">
          <a:off x="4900359" y="21164532"/>
          <a:ext cx="1980565" cy="21666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201702</xdr:colOff>
      <xdr:row>89</xdr:row>
      <xdr:rowOff>100852</xdr:rowOff>
    </xdr:from>
    <xdr:to>
      <xdr:col>3</xdr:col>
      <xdr:colOff>302557</xdr:colOff>
      <xdr:row>95</xdr:row>
      <xdr:rowOff>11206</xdr:rowOff>
    </xdr:to>
    <xdr:pic>
      <xdr:nvPicPr>
        <xdr:cNvPr id="8" name="Imagen 7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963702" y="21380823"/>
          <a:ext cx="3316943" cy="1064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9"/>
  <sheetViews>
    <sheetView tabSelected="1" view="pageLayout" topLeftCell="A24" zoomScaleNormal="85" workbookViewId="0">
      <selection activeCell="F2" sqref="F2"/>
    </sheetView>
  </sheetViews>
  <sheetFormatPr baseColWidth="10" defaultRowHeight="15" x14ac:dyDescent="0.25"/>
  <cols>
    <col min="2" max="2" width="3.85546875" customWidth="1"/>
    <col min="3" max="3" width="44.42578125" customWidth="1"/>
    <col min="4" max="4" width="19.42578125" customWidth="1"/>
    <col min="5" max="5" width="18.85546875" customWidth="1"/>
    <col min="6" max="6" width="17.42578125" customWidth="1"/>
    <col min="7" max="7" width="16.42578125" customWidth="1"/>
    <col min="8" max="8" width="13" customWidth="1"/>
    <col min="9" max="9" width="17.42578125" customWidth="1"/>
    <col min="10" max="10" width="16.42578125" customWidth="1"/>
  </cols>
  <sheetData>
    <row r="2" spans="2:10" x14ac:dyDescent="0.25">
      <c r="B2" s="2"/>
      <c r="C2" s="2"/>
      <c r="D2" s="2"/>
      <c r="E2" s="2"/>
      <c r="F2" s="2"/>
      <c r="G2" s="2"/>
      <c r="H2" s="2"/>
      <c r="I2" s="2"/>
      <c r="J2" s="2"/>
    </row>
    <row r="3" spans="2:10" x14ac:dyDescent="0.25">
      <c r="B3" s="2"/>
      <c r="C3" s="2"/>
      <c r="D3" s="2"/>
      <c r="E3" s="2"/>
      <c r="F3" s="2"/>
      <c r="G3" s="2"/>
      <c r="H3" s="2"/>
      <c r="I3" s="2"/>
      <c r="J3" s="2"/>
    </row>
    <row r="4" spans="2:10" x14ac:dyDescent="0.25">
      <c r="B4" s="2"/>
      <c r="C4" s="2"/>
      <c r="D4" s="2"/>
      <c r="E4" s="2"/>
      <c r="F4" s="2"/>
      <c r="G4" s="2"/>
      <c r="H4" s="2"/>
      <c r="I4" s="2"/>
      <c r="J4" s="2"/>
    </row>
    <row r="5" spans="2:10" x14ac:dyDescent="0.25">
      <c r="B5" s="2"/>
      <c r="C5" s="2"/>
      <c r="D5" s="2"/>
      <c r="E5" s="2"/>
      <c r="F5" s="2"/>
      <c r="G5" s="2"/>
      <c r="H5" s="2"/>
      <c r="I5" s="2"/>
      <c r="J5" s="2"/>
    </row>
    <row r="6" spans="2:10" x14ac:dyDescent="0.25">
      <c r="B6" s="2"/>
      <c r="C6" s="2"/>
      <c r="D6" s="2"/>
      <c r="E6" s="2"/>
      <c r="F6" s="2"/>
      <c r="G6" s="2"/>
      <c r="H6" s="2"/>
      <c r="I6" s="2"/>
      <c r="J6" s="2"/>
    </row>
    <row r="7" spans="2:10" x14ac:dyDescent="0.25">
      <c r="B7" s="2"/>
      <c r="C7" s="2"/>
      <c r="D7" s="2"/>
      <c r="E7" s="2"/>
      <c r="F7" s="2"/>
      <c r="G7" s="2"/>
      <c r="H7" s="2"/>
      <c r="I7" s="2"/>
      <c r="J7" s="2"/>
    </row>
    <row r="8" spans="2:10" x14ac:dyDescent="0.25">
      <c r="B8" s="2"/>
      <c r="C8" s="2"/>
      <c r="D8" s="2"/>
      <c r="E8" s="2"/>
      <c r="F8" s="2"/>
      <c r="G8" s="2"/>
      <c r="H8" s="2"/>
      <c r="I8" s="2"/>
      <c r="J8" s="2"/>
    </row>
    <row r="9" spans="2:10" x14ac:dyDescent="0.25">
      <c r="B9" s="2"/>
      <c r="C9" s="2"/>
      <c r="D9" s="2"/>
      <c r="E9" s="2"/>
      <c r="F9" s="2"/>
      <c r="G9" s="2"/>
      <c r="H9" s="2"/>
      <c r="I9" s="2"/>
      <c r="J9" s="2"/>
    </row>
    <row r="10" spans="2:10" ht="18.75" x14ac:dyDescent="0.3">
      <c r="B10" s="58"/>
      <c r="C10" s="58"/>
      <c r="D10" s="58"/>
      <c r="E10" s="58"/>
      <c r="F10" s="41"/>
      <c r="G10" s="41"/>
      <c r="H10" s="41"/>
      <c r="I10" s="41"/>
      <c r="J10" s="2"/>
    </row>
    <row r="11" spans="2:10" ht="18.75" x14ac:dyDescent="0.3">
      <c r="B11" s="58" t="s">
        <v>2</v>
      </c>
      <c r="C11" s="58"/>
      <c r="D11" s="58"/>
      <c r="E11" s="58"/>
      <c r="F11" s="41"/>
      <c r="G11" s="41"/>
      <c r="H11" s="41"/>
      <c r="I11" s="41"/>
      <c r="J11" s="2"/>
    </row>
    <row r="12" spans="2:10" ht="18.75" x14ac:dyDescent="0.3">
      <c r="B12" s="58" t="s">
        <v>3</v>
      </c>
      <c r="C12" s="58"/>
      <c r="D12" s="58"/>
      <c r="E12" s="58"/>
      <c r="F12" s="41"/>
      <c r="G12" s="41"/>
      <c r="H12" s="41"/>
      <c r="I12" s="41"/>
      <c r="J12" s="2"/>
    </row>
    <row r="13" spans="2:10" ht="18.75" x14ac:dyDescent="0.25">
      <c r="B13" s="59" t="s">
        <v>42</v>
      </c>
      <c r="C13" s="59"/>
      <c r="D13" s="59"/>
      <c r="E13" s="59"/>
      <c r="F13" s="42"/>
      <c r="G13" s="42"/>
      <c r="H13" s="42"/>
      <c r="I13" s="42"/>
      <c r="J13" s="2"/>
    </row>
    <row r="14" spans="2:10" ht="18.75" x14ac:dyDescent="0.25">
      <c r="B14" s="60" t="s">
        <v>4</v>
      </c>
      <c r="C14" s="60"/>
      <c r="D14" s="60"/>
      <c r="E14" s="60"/>
      <c r="F14" s="43"/>
      <c r="G14" s="43"/>
      <c r="H14" s="43"/>
      <c r="I14" s="43"/>
      <c r="J14" s="2"/>
    </row>
    <row r="15" spans="2:10" ht="15.75" x14ac:dyDescent="0.25">
      <c r="B15" s="18"/>
      <c r="C15" s="19"/>
      <c r="D15" s="19"/>
      <c r="E15" s="20"/>
      <c r="F15" s="20"/>
      <c r="G15" s="20"/>
      <c r="H15" s="20"/>
      <c r="I15" s="20"/>
      <c r="J15" s="2"/>
    </row>
    <row r="16" spans="2:10" ht="19.5" thickBot="1" x14ac:dyDescent="0.3">
      <c r="B16" s="21"/>
      <c r="C16" s="22"/>
      <c r="D16" s="22"/>
      <c r="E16" s="23"/>
      <c r="F16" s="23"/>
      <c r="G16" s="23"/>
      <c r="H16" s="23"/>
      <c r="I16" s="23"/>
      <c r="J16" s="2"/>
    </row>
    <row r="17" spans="1:10" ht="47.25" customHeight="1" thickBot="1" x14ac:dyDescent="0.3">
      <c r="B17" s="24" t="s">
        <v>10</v>
      </c>
      <c r="C17" s="25" t="s">
        <v>0</v>
      </c>
      <c r="D17" s="26" t="s">
        <v>6</v>
      </c>
      <c r="E17" s="27" t="s">
        <v>5</v>
      </c>
      <c r="F17" s="27" t="s">
        <v>7</v>
      </c>
      <c r="G17" s="27" t="s">
        <v>11</v>
      </c>
      <c r="H17" s="28" t="s">
        <v>12</v>
      </c>
      <c r="I17" s="28" t="s">
        <v>8</v>
      </c>
      <c r="J17" s="29" t="s">
        <v>9</v>
      </c>
    </row>
    <row r="18" spans="1:10" ht="45" x14ac:dyDescent="0.25">
      <c r="B18" s="4">
        <v>1</v>
      </c>
      <c r="C18" s="8" t="s">
        <v>43</v>
      </c>
      <c r="D18" s="32" t="s">
        <v>44</v>
      </c>
      <c r="E18" s="33" t="s">
        <v>45</v>
      </c>
      <c r="F18" s="10">
        <f>14000+7000+14000+7000+14000</f>
        <v>56000</v>
      </c>
      <c r="G18" s="46">
        <f t="shared" ref="G18:G23" si="0">F18</f>
        <v>56000</v>
      </c>
      <c r="H18" s="10">
        <f t="shared" ref="H18:H23" si="1">F18-G18</f>
        <v>0</v>
      </c>
      <c r="I18" s="12" t="s">
        <v>13</v>
      </c>
      <c r="J18" s="14">
        <v>44656</v>
      </c>
    </row>
    <row r="19" spans="1:10" x14ac:dyDescent="0.25">
      <c r="B19" s="4">
        <v>2</v>
      </c>
      <c r="C19" s="8" t="s">
        <v>17</v>
      </c>
      <c r="D19" s="32" t="s">
        <v>124</v>
      </c>
      <c r="E19" s="33">
        <v>44595</v>
      </c>
      <c r="F19" s="10">
        <v>127860.55</v>
      </c>
      <c r="G19" s="46">
        <f t="shared" si="0"/>
        <v>127860.55</v>
      </c>
      <c r="H19" s="10">
        <f t="shared" si="1"/>
        <v>0</v>
      </c>
      <c r="I19" s="12" t="s">
        <v>13</v>
      </c>
      <c r="J19" s="14">
        <v>44656</v>
      </c>
    </row>
    <row r="20" spans="1:10" x14ac:dyDescent="0.25">
      <c r="B20" s="4">
        <v>3</v>
      </c>
      <c r="C20" s="5" t="s">
        <v>18</v>
      </c>
      <c r="D20" s="32" t="s">
        <v>125</v>
      </c>
      <c r="E20" s="33">
        <v>44564</v>
      </c>
      <c r="F20" s="10">
        <v>536233.54</v>
      </c>
      <c r="G20" s="46">
        <f t="shared" si="0"/>
        <v>536233.54</v>
      </c>
      <c r="H20" s="10">
        <f t="shared" si="1"/>
        <v>0</v>
      </c>
      <c r="I20" s="12" t="s">
        <v>13</v>
      </c>
      <c r="J20" s="14">
        <v>44656</v>
      </c>
    </row>
    <row r="21" spans="1:10" x14ac:dyDescent="0.25">
      <c r="B21" s="4">
        <v>4</v>
      </c>
      <c r="C21" s="5" t="s">
        <v>126</v>
      </c>
      <c r="D21" s="32" t="s">
        <v>127</v>
      </c>
      <c r="E21" s="33">
        <v>44623</v>
      </c>
      <c r="F21" s="10">
        <v>60180</v>
      </c>
      <c r="G21" s="46">
        <f t="shared" si="0"/>
        <v>60180</v>
      </c>
      <c r="H21" s="10">
        <f t="shared" si="1"/>
        <v>0</v>
      </c>
      <c r="I21" s="12" t="s">
        <v>13</v>
      </c>
      <c r="J21" s="14">
        <v>44656</v>
      </c>
    </row>
    <row r="22" spans="1:10" ht="30" x14ac:dyDescent="0.25">
      <c r="B22" s="4">
        <v>5</v>
      </c>
      <c r="C22" s="5" t="s">
        <v>128</v>
      </c>
      <c r="D22" s="32" t="s">
        <v>129</v>
      </c>
      <c r="E22" s="33" t="s">
        <v>130</v>
      </c>
      <c r="F22" s="10">
        <f>324800+46400+49996+48859.19+664588.91</f>
        <v>1134644.1000000001</v>
      </c>
      <c r="G22" s="46">
        <f t="shared" si="0"/>
        <v>1134644.1000000001</v>
      </c>
      <c r="H22" s="10">
        <f t="shared" si="1"/>
        <v>0</v>
      </c>
      <c r="I22" s="12" t="s">
        <v>13</v>
      </c>
      <c r="J22" s="14">
        <v>44656</v>
      </c>
    </row>
    <row r="23" spans="1:10" x14ac:dyDescent="0.25">
      <c r="B23" s="4">
        <v>6</v>
      </c>
      <c r="C23" s="5" t="s">
        <v>131</v>
      </c>
      <c r="D23" s="32" t="s">
        <v>132</v>
      </c>
      <c r="E23" s="33" t="s">
        <v>133</v>
      </c>
      <c r="F23" s="10">
        <v>80240</v>
      </c>
      <c r="G23" s="46">
        <f t="shared" si="0"/>
        <v>80240</v>
      </c>
      <c r="H23" s="10">
        <f t="shared" si="1"/>
        <v>0</v>
      </c>
      <c r="I23" s="12" t="s">
        <v>13</v>
      </c>
      <c r="J23" s="14" t="s">
        <v>134</v>
      </c>
    </row>
    <row r="24" spans="1:10" x14ac:dyDescent="0.25">
      <c r="A24" t="s">
        <v>16</v>
      </c>
      <c r="B24" s="4">
        <v>7</v>
      </c>
      <c r="C24" s="5" t="s">
        <v>46</v>
      </c>
      <c r="D24" s="7" t="s">
        <v>47</v>
      </c>
      <c r="E24" s="14">
        <v>44480</v>
      </c>
      <c r="F24" s="10">
        <v>254200.32000000001</v>
      </c>
      <c r="G24" s="46">
        <f t="shared" ref="G24:G68" si="2">F24</f>
        <v>254200.32000000001</v>
      </c>
      <c r="H24" s="10">
        <f t="shared" ref="H24:H84" si="3">F24-G24</f>
        <v>0</v>
      </c>
      <c r="I24" s="12" t="s">
        <v>13</v>
      </c>
      <c r="J24" s="14">
        <v>44717</v>
      </c>
    </row>
    <row r="25" spans="1:10" x14ac:dyDescent="0.25">
      <c r="B25" s="4">
        <v>8</v>
      </c>
      <c r="C25" s="5" t="s">
        <v>17</v>
      </c>
      <c r="D25" s="4" t="s">
        <v>29</v>
      </c>
      <c r="E25" s="14">
        <v>44637</v>
      </c>
      <c r="F25" s="10">
        <v>68000</v>
      </c>
      <c r="G25" s="46">
        <f t="shared" si="2"/>
        <v>68000</v>
      </c>
      <c r="H25" s="10">
        <f t="shared" si="3"/>
        <v>0</v>
      </c>
      <c r="I25" s="12" t="s">
        <v>13</v>
      </c>
      <c r="J25" s="14">
        <v>44809</v>
      </c>
    </row>
    <row r="26" spans="1:10" x14ac:dyDescent="0.25">
      <c r="B26" s="4">
        <v>9</v>
      </c>
      <c r="C26" s="5" t="s">
        <v>48</v>
      </c>
      <c r="D26" s="16" t="s">
        <v>49</v>
      </c>
      <c r="E26" s="33">
        <v>44648</v>
      </c>
      <c r="F26" s="10">
        <v>173192.14</v>
      </c>
      <c r="G26" s="46">
        <f t="shared" si="2"/>
        <v>173192.14</v>
      </c>
      <c r="H26" s="10">
        <f t="shared" si="3"/>
        <v>0</v>
      </c>
      <c r="I26" s="12" t="s">
        <v>13</v>
      </c>
      <c r="J26" s="14">
        <v>44900</v>
      </c>
    </row>
    <row r="27" spans="1:10" x14ac:dyDescent="0.25">
      <c r="B27" s="4">
        <v>10</v>
      </c>
      <c r="C27" s="5" t="s">
        <v>19</v>
      </c>
      <c r="D27" s="4" t="s">
        <v>26</v>
      </c>
      <c r="E27" s="14">
        <v>44461</v>
      </c>
      <c r="F27" s="10">
        <v>165880</v>
      </c>
      <c r="G27" s="46">
        <f t="shared" si="2"/>
        <v>165880</v>
      </c>
      <c r="H27" s="10">
        <f t="shared" si="3"/>
        <v>0</v>
      </c>
      <c r="I27" s="12" t="s">
        <v>13</v>
      </c>
      <c r="J27" s="14">
        <v>44717</v>
      </c>
    </row>
    <row r="28" spans="1:10" x14ac:dyDescent="0.25">
      <c r="B28" s="4">
        <v>11</v>
      </c>
      <c r="C28" s="5" t="s">
        <v>50</v>
      </c>
      <c r="D28" s="4" t="s">
        <v>51</v>
      </c>
      <c r="E28" s="33">
        <v>44643</v>
      </c>
      <c r="F28" s="10">
        <v>16567.2</v>
      </c>
      <c r="G28" s="46">
        <f t="shared" si="2"/>
        <v>16567.2</v>
      </c>
      <c r="H28" s="10">
        <f t="shared" si="3"/>
        <v>0</v>
      </c>
      <c r="I28" s="12" t="s">
        <v>13</v>
      </c>
      <c r="J28" s="14">
        <v>44809</v>
      </c>
    </row>
    <row r="29" spans="1:10" x14ac:dyDescent="0.25">
      <c r="B29" s="4">
        <v>12</v>
      </c>
      <c r="C29" s="5" t="s">
        <v>18</v>
      </c>
      <c r="D29" s="4" t="s">
        <v>27</v>
      </c>
      <c r="E29" s="36">
        <v>44634</v>
      </c>
      <c r="F29" s="10">
        <v>483800</v>
      </c>
      <c r="G29" s="46">
        <f t="shared" si="2"/>
        <v>483800</v>
      </c>
      <c r="H29" s="10">
        <f t="shared" si="3"/>
        <v>0</v>
      </c>
      <c r="I29" s="12" t="s">
        <v>13</v>
      </c>
      <c r="J29" s="14">
        <v>44809</v>
      </c>
    </row>
    <row r="30" spans="1:10" x14ac:dyDescent="0.25">
      <c r="B30" s="6">
        <v>13</v>
      </c>
      <c r="C30" s="5" t="s">
        <v>52</v>
      </c>
      <c r="D30" s="34" t="s">
        <v>31</v>
      </c>
      <c r="E30" s="33">
        <v>44643</v>
      </c>
      <c r="F30" s="10">
        <v>25075</v>
      </c>
      <c r="G30" s="46">
        <f t="shared" si="2"/>
        <v>25075</v>
      </c>
      <c r="H30" s="10">
        <f t="shared" si="3"/>
        <v>0</v>
      </c>
      <c r="I30" s="12" t="s">
        <v>13</v>
      </c>
      <c r="J30" s="14">
        <v>44900</v>
      </c>
    </row>
    <row r="31" spans="1:10" x14ac:dyDescent="0.25">
      <c r="B31" s="6">
        <v>14</v>
      </c>
      <c r="C31" s="5" t="s">
        <v>19</v>
      </c>
      <c r="D31" s="4" t="s">
        <v>28</v>
      </c>
      <c r="E31" s="14">
        <v>44650</v>
      </c>
      <c r="F31" s="10">
        <v>53100</v>
      </c>
      <c r="G31" s="46">
        <f t="shared" si="2"/>
        <v>53100</v>
      </c>
      <c r="H31" s="10">
        <f t="shared" si="3"/>
        <v>0</v>
      </c>
      <c r="I31" s="12" t="s">
        <v>13</v>
      </c>
      <c r="J31" s="14">
        <v>44870</v>
      </c>
    </row>
    <row r="32" spans="1:10" ht="45" x14ac:dyDescent="0.25">
      <c r="B32" s="6">
        <v>15</v>
      </c>
      <c r="C32" s="5" t="s">
        <v>53</v>
      </c>
      <c r="D32" s="34" t="s">
        <v>54</v>
      </c>
      <c r="E32" s="33" t="s">
        <v>55</v>
      </c>
      <c r="F32" s="10">
        <f>51660.4+52226.8+11210</f>
        <v>115097.20000000001</v>
      </c>
      <c r="G32" s="46">
        <f t="shared" si="2"/>
        <v>115097.20000000001</v>
      </c>
      <c r="H32" s="10">
        <f t="shared" si="3"/>
        <v>0</v>
      </c>
      <c r="I32" s="12" t="s">
        <v>13</v>
      </c>
      <c r="J32" s="14">
        <v>44656</v>
      </c>
    </row>
    <row r="33" spans="2:10" x14ac:dyDescent="0.25">
      <c r="B33" s="6">
        <v>16</v>
      </c>
      <c r="C33" s="5" t="s">
        <v>18</v>
      </c>
      <c r="D33" s="4" t="s">
        <v>24</v>
      </c>
      <c r="E33" s="14">
        <v>44635</v>
      </c>
      <c r="F33" s="10">
        <v>864704</v>
      </c>
      <c r="G33" s="46">
        <f t="shared" si="2"/>
        <v>864704</v>
      </c>
      <c r="H33" s="10">
        <f t="shared" si="3"/>
        <v>0</v>
      </c>
      <c r="I33" s="12" t="s">
        <v>13</v>
      </c>
      <c r="J33" s="14">
        <v>44809</v>
      </c>
    </row>
    <row r="34" spans="2:10" x14ac:dyDescent="0.25">
      <c r="B34" s="6">
        <v>17</v>
      </c>
      <c r="C34" s="5" t="s">
        <v>21</v>
      </c>
      <c r="D34" s="16" t="s">
        <v>56</v>
      </c>
      <c r="E34" s="36">
        <v>44531</v>
      </c>
      <c r="F34" s="10">
        <v>8999.86</v>
      </c>
      <c r="G34" s="46">
        <f t="shared" si="2"/>
        <v>8999.86</v>
      </c>
      <c r="H34" s="10">
        <f t="shared" si="3"/>
        <v>0</v>
      </c>
      <c r="I34" s="12" t="s">
        <v>13</v>
      </c>
      <c r="J34" s="14" t="s">
        <v>103</v>
      </c>
    </row>
    <row r="35" spans="2:10" x14ac:dyDescent="0.25">
      <c r="B35" s="6">
        <v>18</v>
      </c>
      <c r="C35" s="5" t="s">
        <v>57</v>
      </c>
      <c r="D35" s="16" t="s">
        <v>58</v>
      </c>
      <c r="E35" s="14">
        <v>44656</v>
      </c>
      <c r="F35" s="10">
        <v>30215.08</v>
      </c>
      <c r="G35" s="46">
        <f t="shared" si="2"/>
        <v>30215.08</v>
      </c>
      <c r="H35" s="10">
        <f t="shared" si="3"/>
        <v>0</v>
      </c>
      <c r="I35" s="12" t="s">
        <v>13</v>
      </c>
      <c r="J35" s="14">
        <v>44900</v>
      </c>
    </row>
    <row r="36" spans="2:10" x14ac:dyDescent="0.25">
      <c r="B36" s="6">
        <v>19</v>
      </c>
      <c r="C36" s="5" t="s">
        <v>25</v>
      </c>
      <c r="D36" s="16" t="s">
        <v>41</v>
      </c>
      <c r="E36" s="33">
        <v>44643</v>
      </c>
      <c r="F36" s="10">
        <v>934429.15</v>
      </c>
      <c r="G36" s="46">
        <f t="shared" si="2"/>
        <v>934429.15</v>
      </c>
      <c r="H36" s="10">
        <f t="shared" si="3"/>
        <v>0</v>
      </c>
      <c r="I36" s="12" t="s">
        <v>13</v>
      </c>
      <c r="J36" s="14">
        <v>44900</v>
      </c>
    </row>
    <row r="37" spans="2:10" x14ac:dyDescent="0.25">
      <c r="B37" s="6">
        <v>20</v>
      </c>
      <c r="C37" s="5" t="s">
        <v>59</v>
      </c>
      <c r="D37" s="35" t="s">
        <v>60</v>
      </c>
      <c r="E37" s="37">
        <v>44657</v>
      </c>
      <c r="F37" s="10">
        <v>888223.76</v>
      </c>
      <c r="G37" s="46">
        <f t="shared" si="2"/>
        <v>888223.76</v>
      </c>
      <c r="H37" s="10">
        <f t="shared" si="3"/>
        <v>0</v>
      </c>
      <c r="I37" s="12" t="s">
        <v>13</v>
      </c>
      <c r="J37" s="14">
        <v>44900</v>
      </c>
    </row>
    <row r="38" spans="2:10" ht="23.25" customHeight="1" x14ac:dyDescent="0.25">
      <c r="B38" s="6">
        <v>21</v>
      </c>
      <c r="C38" s="5" t="s">
        <v>61</v>
      </c>
      <c r="D38" s="35" t="s">
        <v>62</v>
      </c>
      <c r="E38" s="61">
        <v>44635</v>
      </c>
      <c r="F38" s="11">
        <v>741724.4</v>
      </c>
      <c r="G38" s="62">
        <f t="shared" si="2"/>
        <v>741724.4</v>
      </c>
      <c r="H38" s="11">
        <f t="shared" si="3"/>
        <v>0</v>
      </c>
      <c r="I38" s="13" t="s">
        <v>13</v>
      </c>
      <c r="J38" s="63">
        <v>44900</v>
      </c>
    </row>
    <row r="39" spans="2:10" ht="27" customHeight="1" x14ac:dyDescent="0.25">
      <c r="B39" s="6">
        <v>22</v>
      </c>
      <c r="C39" s="5" t="s">
        <v>138</v>
      </c>
      <c r="D39" s="35" t="s">
        <v>139</v>
      </c>
      <c r="E39" s="33" t="s">
        <v>140</v>
      </c>
      <c r="F39" s="10">
        <f>43500+43500</f>
        <v>87000</v>
      </c>
      <c r="G39" s="46">
        <f t="shared" si="2"/>
        <v>87000</v>
      </c>
      <c r="H39" s="10">
        <f t="shared" si="3"/>
        <v>0</v>
      </c>
      <c r="I39" s="12" t="s">
        <v>13</v>
      </c>
      <c r="J39" s="14" t="s">
        <v>106</v>
      </c>
    </row>
    <row r="40" spans="2:10" x14ac:dyDescent="0.25">
      <c r="B40" s="6">
        <v>23</v>
      </c>
      <c r="C40" s="5" t="s">
        <v>17</v>
      </c>
      <c r="D40" s="35" t="s">
        <v>135</v>
      </c>
      <c r="E40" s="33" t="s">
        <v>136</v>
      </c>
      <c r="F40" s="10">
        <v>230100</v>
      </c>
      <c r="G40" s="46">
        <f t="shared" si="2"/>
        <v>230100</v>
      </c>
      <c r="H40" s="10">
        <f t="shared" si="3"/>
        <v>0</v>
      </c>
      <c r="I40" s="12" t="s">
        <v>13</v>
      </c>
      <c r="J40" s="14" t="s">
        <v>137</v>
      </c>
    </row>
    <row r="41" spans="2:10" x14ac:dyDescent="0.25">
      <c r="B41" s="6">
        <v>24</v>
      </c>
      <c r="C41" s="5" t="s">
        <v>19</v>
      </c>
      <c r="D41" s="16" t="s">
        <v>32</v>
      </c>
      <c r="E41" s="37">
        <v>44643</v>
      </c>
      <c r="F41" s="10">
        <v>473202.5</v>
      </c>
      <c r="G41" s="46">
        <f t="shared" si="2"/>
        <v>473202.5</v>
      </c>
      <c r="H41" s="10">
        <f t="shared" si="3"/>
        <v>0</v>
      </c>
      <c r="I41" s="12" t="s">
        <v>13</v>
      </c>
      <c r="J41" s="14" t="s">
        <v>104</v>
      </c>
    </row>
    <row r="42" spans="2:10" x14ac:dyDescent="0.25">
      <c r="B42" s="6">
        <v>25</v>
      </c>
      <c r="C42" s="5" t="s">
        <v>18</v>
      </c>
      <c r="D42" s="16" t="s">
        <v>37</v>
      </c>
      <c r="E42" s="37">
        <v>44644</v>
      </c>
      <c r="F42" s="10">
        <v>370850.4</v>
      </c>
      <c r="G42" s="46">
        <f t="shared" si="2"/>
        <v>370850.4</v>
      </c>
      <c r="H42" s="10">
        <f t="shared" si="3"/>
        <v>0</v>
      </c>
      <c r="I42" s="12" t="s">
        <v>13</v>
      </c>
      <c r="J42" s="14" t="s">
        <v>104</v>
      </c>
    </row>
    <row r="43" spans="2:10" x14ac:dyDescent="0.25">
      <c r="B43" s="6">
        <v>26</v>
      </c>
      <c r="C43" s="5" t="s">
        <v>63</v>
      </c>
      <c r="D43" s="16" t="s">
        <v>36</v>
      </c>
      <c r="E43" s="33">
        <v>44649</v>
      </c>
      <c r="F43" s="10">
        <v>362850</v>
      </c>
      <c r="G43" s="46">
        <f t="shared" si="2"/>
        <v>362850</v>
      </c>
      <c r="H43" s="10">
        <f t="shared" si="3"/>
        <v>0</v>
      </c>
      <c r="I43" s="12" t="s">
        <v>13</v>
      </c>
      <c r="J43" s="14" t="s">
        <v>104</v>
      </c>
    </row>
    <row r="44" spans="2:10" x14ac:dyDescent="0.25">
      <c r="B44" s="6">
        <v>27</v>
      </c>
      <c r="C44" s="5" t="s">
        <v>64</v>
      </c>
      <c r="D44" s="35" t="s">
        <v>65</v>
      </c>
      <c r="E44" s="33">
        <v>44669</v>
      </c>
      <c r="F44" s="10">
        <v>129800</v>
      </c>
      <c r="G44" s="46">
        <f>F44</f>
        <v>129800</v>
      </c>
      <c r="H44" s="10">
        <f t="shared" si="3"/>
        <v>0</v>
      </c>
      <c r="I44" s="12" t="s">
        <v>13</v>
      </c>
      <c r="J44" s="14" t="s">
        <v>104</v>
      </c>
    </row>
    <row r="45" spans="2:10" x14ac:dyDescent="0.25">
      <c r="B45" s="6">
        <v>28</v>
      </c>
      <c r="C45" s="5" t="s">
        <v>66</v>
      </c>
      <c r="D45" s="35" t="s">
        <v>67</v>
      </c>
      <c r="E45" s="33">
        <v>44664</v>
      </c>
      <c r="F45" s="10">
        <v>137310</v>
      </c>
      <c r="G45" s="46">
        <f>F45</f>
        <v>137310</v>
      </c>
      <c r="H45" s="10">
        <f t="shared" si="3"/>
        <v>0</v>
      </c>
      <c r="I45" s="12" t="s">
        <v>13</v>
      </c>
      <c r="J45" s="14" t="s">
        <v>104</v>
      </c>
    </row>
    <row r="46" spans="2:10" ht="30" x14ac:dyDescent="0.25">
      <c r="B46" s="6">
        <v>29</v>
      </c>
      <c r="C46" s="5" t="s">
        <v>19</v>
      </c>
      <c r="D46" s="35" t="s">
        <v>68</v>
      </c>
      <c r="E46" s="33" t="s">
        <v>69</v>
      </c>
      <c r="F46" s="10">
        <f>36439.97+223845.53</f>
        <v>260285.5</v>
      </c>
      <c r="G46" s="46">
        <f t="shared" si="2"/>
        <v>260285.5</v>
      </c>
      <c r="H46" s="10">
        <f t="shared" si="3"/>
        <v>0</v>
      </c>
      <c r="I46" s="12" t="s">
        <v>13</v>
      </c>
      <c r="J46" s="14" t="s">
        <v>104</v>
      </c>
    </row>
    <row r="47" spans="2:10" x14ac:dyDescent="0.25">
      <c r="B47" s="6">
        <v>30</v>
      </c>
      <c r="C47" s="38" t="s">
        <v>17</v>
      </c>
      <c r="D47" s="35" t="s">
        <v>34</v>
      </c>
      <c r="E47" s="14">
        <v>44644</v>
      </c>
      <c r="F47" s="10">
        <v>468996.1</v>
      </c>
      <c r="G47" s="46">
        <f t="shared" si="2"/>
        <v>468996.1</v>
      </c>
      <c r="H47" s="10">
        <f t="shared" si="3"/>
        <v>0</v>
      </c>
      <c r="I47" s="12" t="s">
        <v>13</v>
      </c>
      <c r="J47" s="14" t="s">
        <v>104</v>
      </c>
    </row>
    <row r="48" spans="2:10" x14ac:dyDescent="0.25">
      <c r="B48" s="6">
        <v>31</v>
      </c>
      <c r="C48" s="5" t="s">
        <v>70</v>
      </c>
      <c r="D48" s="16" t="s">
        <v>38</v>
      </c>
      <c r="E48" s="14">
        <v>44662</v>
      </c>
      <c r="F48" s="10">
        <v>106200</v>
      </c>
      <c r="G48" s="46">
        <f t="shared" si="2"/>
        <v>106200</v>
      </c>
      <c r="H48" s="10">
        <f t="shared" si="3"/>
        <v>0</v>
      </c>
      <c r="I48" s="12" t="s">
        <v>13</v>
      </c>
      <c r="J48" s="14" t="s">
        <v>104</v>
      </c>
    </row>
    <row r="49" spans="2:10" x14ac:dyDescent="0.25">
      <c r="B49" s="6">
        <v>32</v>
      </c>
      <c r="C49" s="39" t="s">
        <v>71</v>
      </c>
      <c r="D49" s="35" t="s">
        <v>72</v>
      </c>
      <c r="E49" s="33">
        <v>44682</v>
      </c>
      <c r="F49" s="10">
        <v>163062.9</v>
      </c>
      <c r="G49" s="46">
        <f t="shared" si="2"/>
        <v>163062.9</v>
      </c>
      <c r="H49" s="10">
        <f t="shared" si="3"/>
        <v>0</v>
      </c>
      <c r="I49" s="12" t="s">
        <v>13</v>
      </c>
      <c r="J49" s="14" t="s">
        <v>105</v>
      </c>
    </row>
    <row r="50" spans="2:10" x14ac:dyDescent="0.25">
      <c r="B50" s="6">
        <v>33</v>
      </c>
      <c r="C50" s="38" t="s">
        <v>22</v>
      </c>
      <c r="D50" s="35" t="s">
        <v>73</v>
      </c>
      <c r="E50" s="33">
        <v>44663</v>
      </c>
      <c r="F50" s="10">
        <v>112000</v>
      </c>
      <c r="G50" s="46">
        <f t="shared" si="2"/>
        <v>112000</v>
      </c>
      <c r="H50" s="10">
        <f t="shared" si="3"/>
        <v>0</v>
      </c>
      <c r="I50" s="12" t="s">
        <v>13</v>
      </c>
      <c r="J50" s="14" t="s">
        <v>104</v>
      </c>
    </row>
    <row r="51" spans="2:10" x14ac:dyDescent="0.25">
      <c r="B51" s="6">
        <v>34</v>
      </c>
      <c r="C51" s="5" t="s">
        <v>74</v>
      </c>
      <c r="D51" s="16" t="s">
        <v>75</v>
      </c>
      <c r="E51" s="14">
        <v>44669</v>
      </c>
      <c r="F51" s="10">
        <v>77134</v>
      </c>
      <c r="G51" s="46">
        <f t="shared" si="2"/>
        <v>77134</v>
      </c>
      <c r="H51" s="10">
        <f t="shared" si="3"/>
        <v>0</v>
      </c>
      <c r="I51" s="12" t="s">
        <v>13</v>
      </c>
      <c r="J51" s="14" t="s">
        <v>104</v>
      </c>
    </row>
    <row r="52" spans="2:10" x14ac:dyDescent="0.25">
      <c r="B52" s="6">
        <v>35</v>
      </c>
      <c r="C52" s="5" t="s">
        <v>18</v>
      </c>
      <c r="D52" s="16" t="s">
        <v>76</v>
      </c>
      <c r="E52" s="36">
        <v>44651</v>
      </c>
      <c r="F52" s="10">
        <v>611800.26</v>
      </c>
      <c r="G52" s="46">
        <f t="shared" si="2"/>
        <v>611800.26</v>
      </c>
      <c r="H52" s="10">
        <f t="shared" si="3"/>
        <v>0</v>
      </c>
      <c r="I52" s="12" t="s">
        <v>13</v>
      </c>
      <c r="J52" s="14" t="s">
        <v>104</v>
      </c>
    </row>
    <row r="53" spans="2:10" x14ac:dyDescent="0.25">
      <c r="B53" s="6">
        <v>36</v>
      </c>
      <c r="C53" s="5" t="s">
        <v>18</v>
      </c>
      <c r="D53" s="16" t="s">
        <v>77</v>
      </c>
      <c r="E53" s="14">
        <v>44651</v>
      </c>
      <c r="F53" s="10">
        <v>1279625.98</v>
      </c>
      <c r="G53" s="46">
        <f t="shared" si="2"/>
        <v>1279625.98</v>
      </c>
      <c r="H53" s="10">
        <f t="shared" si="3"/>
        <v>0</v>
      </c>
      <c r="I53" s="12" t="s">
        <v>13</v>
      </c>
      <c r="J53" s="14" t="s">
        <v>104</v>
      </c>
    </row>
    <row r="54" spans="2:10" x14ac:dyDescent="0.25">
      <c r="B54" s="6">
        <v>37</v>
      </c>
      <c r="C54" s="39" t="s">
        <v>71</v>
      </c>
      <c r="D54" s="16" t="s">
        <v>78</v>
      </c>
      <c r="E54" s="33">
        <v>44682</v>
      </c>
      <c r="F54" s="10">
        <v>190782.58</v>
      </c>
      <c r="G54" s="10">
        <f t="shared" si="2"/>
        <v>190782.58</v>
      </c>
      <c r="H54" s="10">
        <f t="shared" si="3"/>
        <v>0</v>
      </c>
      <c r="I54" s="12" t="s">
        <v>13</v>
      </c>
      <c r="J54" s="14" t="s">
        <v>106</v>
      </c>
    </row>
    <row r="55" spans="2:10" x14ac:dyDescent="0.25">
      <c r="B55" s="6">
        <v>38</v>
      </c>
      <c r="C55" s="5" t="s">
        <v>79</v>
      </c>
      <c r="D55" s="16" t="s">
        <v>80</v>
      </c>
      <c r="E55" s="14">
        <v>44639</v>
      </c>
      <c r="F55" s="10">
        <f>299198.68+251381.54</f>
        <v>550580.22</v>
      </c>
      <c r="G55" s="10">
        <f t="shared" si="2"/>
        <v>550580.22</v>
      </c>
      <c r="H55" s="10">
        <f t="shared" si="3"/>
        <v>0</v>
      </c>
      <c r="I55" s="12" t="s">
        <v>13</v>
      </c>
      <c r="J55" s="14">
        <v>44686</v>
      </c>
    </row>
    <row r="56" spans="2:10" x14ac:dyDescent="0.25">
      <c r="B56" s="6">
        <v>39</v>
      </c>
      <c r="C56" s="5" t="s">
        <v>23</v>
      </c>
      <c r="D56" s="16" t="s">
        <v>81</v>
      </c>
      <c r="E56" s="14">
        <v>44651</v>
      </c>
      <c r="F56" s="10">
        <v>456896</v>
      </c>
      <c r="G56" s="10">
        <f t="shared" si="2"/>
        <v>456896</v>
      </c>
      <c r="H56" s="10">
        <f t="shared" si="3"/>
        <v>0</v>
      </c>
      <c r="I56" s="12" t="s">
        <v>13</v>
      </c>
      <c r="J56" s="14" t="s">
        <v>102</v>
      </c>
    </row>
    <row r="57" spans="2:10" x14ac:dyDescent="0.25">
      <c r="B57" s="6">
        <v>40</v>
      </c>
      <c r="C57" s="5" t="s">
        <v>82</v>
      </c>
      <c r="D57" s="16" t="s">
        <v>39</v>
      </c>
      <c r="E57" s="14">
        <v>44638</v>
      </c>
      <c r="F57" s="10">
        <v>180997.84</v>
      </c>
      <c r="G57" s="10">
        <f t="shared" si="2"/>
        <v>180997.84</v>
      </c>
      <c r="H57" s="10">
        <f t="shared" si="3"/>
        <v>0</v>
      </c>
      <c r="I57" s="12" t="s">
        <v>13</v>
      </c>
      <c r="J57" s="14">
        <v>44900</v>
      </c>
    </row>
    <row r="58" spans="2:10" x14ac:dyDescent="0.25">
      <c r="B58" s="6">
        <v>41</v>
      </c>
      <c r="C58" s="5" t="s">
        <v>83</v>
      </c>
      <c r="D58" s="16" t="s">
        <v>84</v>
      </c>
      <c r="E58" s="14">
        <v>44630</v>
      </c>
      <c r="F58" s="10">
        <v>118000</v>
      </c>
      <c r="G58" s="10">
        <f t="shared" si="2"/>
        <v>118000</v>
      </c>
      <c r="H58" s="10">
        <f t="shared" si="3"/>
        <v>0</v>
      </c>
      <c r="I58" s="12" t="s">
        <v>13</v>
      </c>
      <c r="J58" s="14" t="s">
        <v>103</v>
      </c>
    </row>
    <row r="59" spans="2:10" x14ac:dyDescent="0.25">
      <c r="B59" s="6">
        <v>42</v>
      </c>
      <c r="C59" s="39" t="s">
        <v>85</v>
      </c>
      <c r="D59" s="35" t="s">
        <v>86</v>
      </c>
      <c r="E59" s="33">
        <v>44682</v>
      </c>
      <c r="F59" s="10">
        <v>82921.440000000002</v>
      </c>
      <c r="G59" s="10">
        <f t="shared" si="2"/>
        <v>82921.440000000002</v>
      </c>
      <c r="H59" s="10">
        <f t="shared" si="3"/>
        <v>0</v>
      </c>
      <c r="I59" s="12" t="s">
        <v>13</v>
      </c>
      <c r="J59" s="14" t="s">
        <v>106</v>
      </c>
    </row>
    <row r="60" spans="2:10" x14ac:dyDescent="0.25">
      <c r="B60" s="6">
        <v>43</v>
      </c>
      <c r="C60" s="39" t="s">
        <v>87</v>
      </c>
      <c r="D60" s="16" t="s">
        <v>88</v>
      </c>
      <c r="E60" s="14">
        <v>44670</v>
      </c>
      <c r="F60" s="10">
        <v>159300</v>
      </c>
      <c r="G60" s="10">
        <f t="shared" si="2"/>
        <v>159300</v>
      </c>
      <c r="H60" s="10">
        <f t="shared" si="3"/>
        <v>0</v>
      </c>
      <c r="I60" s="12" t="s">
        <v>13</v>
      </c>
      <c r="J60" s="14" t="s">
        <v>104</v>
      </c>
    </row>
    <row r="61" spans="2:10" x14ac:dyDescent="0.25">
      <c r="B61" s="6">
        <v>44</v>
      </c>
      <c r="C61" s="39" t="s">
        <v>89</v>
      </c>
      <c r="D61" s="35" t="s">
        <v>40</v>
      </c>
      <c r="E61" s="33">
        <v>44683</v>
      </c>
      <c r="F61" s="10">
        <v>106200</v>
      </c>
      <c r="G61" s="10">
        <f t="shared" si="2"/>
        <v>106200</v>
      </c>
      <c r="H61" s="10">
        <f t="shared" si="3"/>
        <v>0</v>
      </c>
      <c r="I61" s="12" t="s">
        <v>13</v>
      </c>
      <c r="J61" s="14" t="s">
        <v>106</v>
      </c>
    </row>
    <row r="62" spans="2:10" x14ac:dyDescent="0.25">
      <c r="B62" s="6">
        <v>45</v>
      </c>
      <c r="C62" s="39" t="s">
        <v>90</v>
      </c>
      <c r="D62" s="16" t="s">
        <v>91</v>
      </c>
      <c r="E62" s="14">
        <v>44649</v>
      </c>
      <c r="F62" s="10">
        <v>11210</v>
      </c>
      <c r="G62" s="10">
        <f t="shared" si="2"/>
        <v>11210</v>
      </c>
      <c r="H62" s="10">
        <f t="shared" si="3"/>
        <v>0</v>
      </c>
      <c r="I62" s="12" t="s">
        <v>13</v>
      </c>
      <c r="J62" s="14" t="s">
        <v>104</v>
      </c>
    </row>
    <row r="63" spans="2:10" x14ac:dyDescent="0.25">
      <c r="B63" s="6">
        <v>46</v>
      </c>
      <c r="C63" s="39" t="s">
        <v>18</v>
      </c>
      <c r="D63" s="35" t="s">
        <v>92</v>
      </c>
      <c r="E63" s="14">
        <v>44660</v>
      </c>
      <c r="F63" s="10">
        <v>43990.400000000001</v>
      </c>
      <c r="G63" s="10">
        <f t="shared" si="2"/>
        <v>43990.400000000001</v>
      </c>
      <c r="H63" s="10">
        <f t="shared" si="3"/>
        <v>0</v>
      </c>
      <c r="I63" s="12" t="s">
        <v>13</v>
      </c>
      <c r="J63" s="14" t="s">
        <v>102</v>
      </c>
    </row>
    <row r="64" spans="2:10" x14ac:dyDescent="0.25">
      <c r="B64" s="6">
        <v>47</v>
      </c>
      <c r="C64" s="39" t="s">
        <v>22</v>
      </c>
      <c r="D64" s="16" t="s">
        <v>35</v>
      </c>
      <c r="E64" s="14">
        <v>44644</v>
      </c>
      <c r="F64" s="10">
        <v>8880</v>
      </c>
      <c r="G64" s="10">
        <f t="shared" si="2"/>
        <v>8880</v>
      </c>
      <c r="H64" s="10">
        <f t="shared" si="3"/>
        <v>0</v>
      </c>
      <c r="I64" s="12" t="s">
        <v>13</v>
      </c>
      <c r="J64" s="14" t="s">
        <v>102</v>
      </c>
    </row>
    <row r="65" spans="2:10" x14ac:dyDescent="0.25">
      <c r="B65" s="6">
        <v>48</v>
      </c>
      <c r="C65" s="39" t="s">
        <v>93</v>
      </c>
      <c r="D65" s="16" t="s">
        <v>94</v>
      </c>
      <c r="E65" s="14">
        <v>44671</v>
      </c>
      <c r="F65" s="10">
        <v>4130</v>
      </c>
      <c r="G65" s="10">
        <f t="shared" si="2"/>
        <v>4130</v>
      </c>
      <c r="H65" s="10">
        <f t="shared" si="3"/>
        <v>0</v>
      </c>
      <c r="I65" s="12" t="s">
        <v>13</v>
      </c>
      <c r="J65" s="14" t="s">
        <v>102</v>
      </c>
    </row>
    <row r="66" spans="2:10" x14ac:dyDescent="0.25">
      <c r="B66" s="6">
        <v>49</v>
      </c>
      <c r="C66" s="5" t="s">
        <v>18</v>
      </c>
      <c r="D66" s="16" t="s">
        <v>33</v>
      </c>
      <c r="E66" s="14">
        <v>44643</v>
      </c>
      <c r="F66" s="10">
        <v>39117</v>
      </c>
      <c r="G66" s="10">
        <f t="shared" si="2"/>
        <v>39117</v>
      </c>
      <c r="H66" s="10">
        <f t="shared" si="3"/>
        <v>0</v>
      </c>
      <c r="I66" s="12" t="s">
        <v>13</v>
      </c>
      <c r="J66" s="14" t="s">
        <v>102</v>
      </c>
    </row>
    <row r="67" spans="2:10" x14ac:dyDescent="0.25">
      <c r="B67" s="6">
        <v>50</v>
      </c>
      <c r="C67" s="5" t="s">
        <v>18</v>
      </c>
      <c r="D67" s="16" t="s">
        <v>30</v>
      </c>
      <c r="E67" s="14">
        <v>44644</v>
      </c>
      <c r="F67" s="10">
        <v>91450</v>
      </c>
      <c r="G67" s="10">
        <f t="shared" si="2"/>
        <v>91450</v>
      </c>
      <c r="H67" s="10">
        <f t="shared" si="3"/>
        <v>0</v>
      </c>
      <c r="I67" s="12" t="s">
        <v>13</v>
      </c>
      <c r="J67" s="14" t="s">
        <v>102</v>
      </c>
    </row>
    <row r="68" spans="2:10" x14ac:dyDescent="0.25">
      <c r="B68" s="6">
        <v>51</v>
      </c>
      <c r="C68" s="39" t="s">
        <v>52</v>
      </c>
      <c r="D68" s="16" t="s">
        <v>95</v>
      </c>
      <c r="E68" s="14">
        <v>44637</v>
      </c>
      <c r="F68" s="10">
        <v>26550</v>
      </c>
      <c r="G68" s="10">
        <f t="shared" si="2"/>
        <v>26550</v>
      </c>
      <c r="H68" s="10">
        <f t="shared" si="3"/>
        <v>0</v>
      </c>
      <c r="I68" s="12" t="s">
        <v>13</v>
      </c>
      <c r="J68" s="14" t="s">
        <v>102</v>
      </c>
    </row>
    <row r="69" spans="2:10" x14ac:dyDescent="0.25">
      <c r="B69" s="6">
        <v>52</v>
      </c>
      <c r="C69" s="5" t="s">
        <v>18</v>
      </c>
      <c r="D69" s="16" t="s">
        <v>96</v>
      </c>
      <c r="E69" s="14">
        <v>44662</v>
      </c>
      <c r="F69" s="10">
        <v>236400</v>
      </c>
      <c r="G69" s="10">
        <f>F69</f>
        <v>236400</v>
      </c>
      <c r="H69" s="10">
        <f t="shared" si="3"/>
        <v>0</v>
      </c>
      <c r="I69" s="12" t="s">
        <v>13</v>
      </c>
      <c r="J69" s="14" t="s">
        <v>102</v>
      </c>
    </row>
    <row r="70" spans="2:10" x14ac:dyDescent="0.25">
      <c r="B70" s="6">
        <v>53</v>
      </c>
      <c r="C70" s="39" t="s">
        <v>97</v>
      </c>
      <c r="D70" s="16" t="s">
        <v>98</v>
      </c>
      <c r="E70" s="14">
        <v>413910</v>
      </c>
      <c r="F70" s="10">
        <v>72216</v>
      </c>
      <c r="G70" s="10">
        <f t="shared" ref="G70:G79" si="4">F70</f>
        <v>72216</v>
      </c>
      <c r="H70" s="10">
        <f t="shared" si="3"/>
        <v>0</v>
      </c>
      <c r="I70" s="12" t="s">
        <v>13</v>
      </c>
      <c r="J70" s="14">
        <v>44870</v>
      </c>
    </row>
    <row r="71" spans="2:10" ht="28.5" customHeight="1" x14ac:dyDescent="0.25">
      <c r="B71" s="6">
        <v>54</v>
      </c>
      <c r="C71" s="39" t="s">
        <v>99</v>
      </c>
      <c r="D71" s="16" t="s">
        <v>100</v>
      </c>
      <c r="E71" s="37" t="s">
        <v>101</v>
      </c>
      <c r="F71" s="10">
        <f>133000+135000</f>
        <v>268000</v>
      </c>
      <c r="G71" s="10">
        <f t="shared" si="4"/>
        <v>268000</v>
      </c>
      <c r="H71" s="10">
        <f t="shared" si="3"/>
        <v>0</v>
      </c>
      <c r="I71" s="12" t="s">
        <v>13</v>
      </c>
      <c r="J71" s="14" t="s">
        <v>102</v>
      </c>
    </row>
    <row r="72" spans="2:10" ht="150" x14ac:dyDescent="0.25">
      <c r="B72" s="6">
        <v>55</v>
      </c>
      <c r="C72" s="39" t="s">
        <v>141</v>
      </c>
      <c r="D72" s="35" t="s">
        <v>142</v>
      </c>
      <c r="E72" s="64" t="s">
        <v>154</v>
      </c>
      <c r="F72" s="11">
        <f>7860+6960+3840+2160+7500+5280+5940+6000+7980+6540+9480+5580+7680+7680+6960+8100+6780+6000+7740+8220+8220+6420+7560+7140+8580</f>
        <v>172200</v>
      </c>
      <c r="G72" s="11">
        <f t="shared" si="4"/>
        <v>172200</v>
      </c>
      <c r="H72" s="11">
        <f t="shared" si="3"/>
        <v>0</v>
      </c>
      <c r="I72" s="13" t="s">
        <v>13</v>
      </c>
      <c r="J72" s="63" t="s">
        <v>110</v>
      </c>
    </row>
    <row r="73" spans="2:10" x14ac:dyDescent="0.25">
      <c r="B73" s="6">
        <v>56</v>
      </c>
      <c r="C73" s="39" t="s">
        <v>17</v>
      </c>
      <c r="D73" s="35" t="s">
        <v>143</v>
      </c>
      <c r="E73" s="37">
        <v>44565</v>
      </c>
      <c r="F73" s="10">
        <v>324900</v>
      </c>
      <c r="G73" s="10">
        <f t="shared" si="4"/>
        <v>324900</v>
      </c>
      <c r="H73" s="10">
        <f t="shared" si="3"/>
        <v>0</v>
      </c>
      <c r="I73" s="12" t="s">
        <v>13</v>
      </c>
      <c r="J73" s="14" t="s">
        <v>110</v>
      </c>
    </row>
    <row r="74" spans="2:10" x14ac:dyDescent="0.25">
      <c r="B74" s="6">
        <v>57</v>
      </c>
      <c r="C74" s="39" t="s">
        <v>146</v>
      </c>
      <c r="D74" s="35" t="s">
        <v>144</v>
      </c>
      <c r="E74" s="37" t="s">
        <v>145</v>
      </c>
      <c r="F74" s="10">
        <v>155524</v>
      </c>
      <c r="G74" s="10">
        <f t="shared" si="4"/>
        <v>155524</v>
      </c>
      <c r="H74" s="10">
        <f t="shared" si="3"/>
        <v>0</v>
      </c>
      <c r="I74" s="12" t="s">
        <v>13</v>
      </c>
      <c r="J74" s="14" t="s">
        <v>110</v>
      </c>
    </row>
    <row r="75" spans="2:10" x14ac:dyDescent="0.25">
      <c r="B75" s="6">
        <v>58</v>
      </c>
      <c r="C75" s="39" t="s">
        <v>19</v>
      </c>
      <c r="D75" s="35" t="s">
        <v>147</v>
      </c>
      <c r="E75" s="37" t="s">
        <v>148</v>
      </c>
      <c r="F75" s="10">
        <v>263944.18</v>
      </c>
      <c r="G75" s="10">
        <f t="shared" si="4"/>
        <v>263944.18</v>
      </c>
      <c r="H75" s="10">
        <f t="shared" si="3"/>
        <v>0</v>
      </c>
      <c r="I75" s="12" t="s">
        <v>13</v>
      </c>
      <c r="J75" s="14" t="s">
        <v>110</v>
      </c>
    </row>
    <row r="76" spans="2:10" x14ac:dyDescent="0.25">
      <c r="B76" s="6">
        <v>59</v>
      </c>
      <c r="C76" s="5" t="s">
        <v>18</v>
      </c>
      <c r="D76" s="35" t="s">
        <v>149</v>
      </c>
      <c r="E76" s="37" t="s">
        <v>150</v>
      </c>
      <c r="F76" s="10">
        <v>183844</v>
      </c>
      <c r="G76" s="10">
        <f t="shared" si="4"/>
        <v>183844</v>
      </c>
      <c r="H76" s="10">
        <f t="shared" si="3"/>
        <v>0</v>
      </c>
      <c r="I76" s="12" t="s">
        <v>13</v>
      </c>
      <c r="J76" s="14" t="s">
        <v>110</v>
      </c>
    </row>
    <row r="77" spans="2:10" x14ac:dyDescent="0.25">
      <c r="B77" s="6">
        <v>60</v>
      </c>
      <c r="C77" s="39" t="s">
        <v>146</v>
      </c>
      <c r="D77" s="35" t="s">
        <v>151</v>
      </c>
      <c r="E77" s="37" t="s">
        <v>152</v>
      </c>
      <c r="F77" s="10">
        <v>182199.99</v>
      </c>
      <c r="G77" s="10">
        <f t="shared" si="4"/>
        <v>182199.99</v>
      </c>
      <c r="H77" s="10">
        <f t="shared" si="3"/>
        <v>0</v>
      </c>
      <c r="I77" s="12" t="s">
        <v>13</v>
      </c>
      <c r="J77" s="14" t="s">
        <v>110</v>
      </c>
    </row>
    <row r="78" spans="2:10" x14ac:dyDescent="0.25">
      <c r="B78" s="6">
        <v>61</v>
      </c>
      <c r="C78" s="39" t="s">
        <v>19</v>
      </c>
      <c r="D78" s="35" t="s">
        <v>153</v>
      </c>
      <c r="E78" s="37" t="s">
        <v>119</v>
      </c>
      <c r="F78" s="10">
        <v>154580</v>
      </c>
      <c r="G78" s="10">
        <f t="shared" si="4"/>
        <v>154580</v>
      </c>
      <c r="H78" s="10">
        <f t="shared" si="3"/>
        <v>0</v>
      </c>
      <c r="I78" s="12" t="s">
        <v>13</v>
      </c>
      <c r="J78" s="14" t="s">
        <v>110</v>
      </c>
    </row>
    <row r="79" spans="2:10" ht="30" x14ac:dyDescent="0.25">
      <c r="B79" s="6">
        <v>62</v>
      </c>
      <c r="C79" s="39" t="s">
        <v>107</v>
      </c>
      <c r="D79" s="35" t="s">
        <v>108</v>
      </c>
      <c r="E79" s="33" t="s">
        <v>109</v>
      </c>
      <c r="F79" s="10">
        <f>277311.15+353212.09+115640+367411.71</f>
        <v>1113574.95</v>
      </c>
      <c r="G79" s="10">
        <f t="shared" si="4"/>
        <v>1113574.95</v>
      </c>
      <c r="H79" s="10">
        <f t="shared" si="3"/>
        <v>0</v>
      </c>
      <c r="I79" s="12" t="s">
        <v>13</v>
      </c>
      <c r="J79" s="14" t="s">
        <v>110</v>
      </c>
    </row>
    <row r="80" spans="2:10" ht="30" x14ac:dyDescent="0.25">
      <c r="B80" s="6">
        <v>63</v>
      </c>
      <c r="C80" s="39" t="s">
        <v>111</v>
      </c>
      <c r="D80" s="35" t="s">
        <v>112</v>
      </c>
      <c r="E80" s="14" t="s">
        <v>113</v>
      </c>
      <c r="F80" s="10">
        <f>387416.7+554744.88+5140.58</f>
        <v>947302.16</v>
      </c>
      <c r="G80" s="10">
        <f>F80</f>
        <v>947302.16</v>
      </c>
      <c r="H80" s="10">
        <f t="shared" si="3"/>
        <v>0</v>
      </c>
      <c r="I80" s="12" t="s">
        <v>13</v>
      </c>
      <c r="J80" s="14" t="s">
        <v>110</v>
      </c>
    </row>
    <row r="81" spans="1:10" x14ac:dyDescent="0.25">
      <c r="B81" s="6">
        <v>64</v>
      </c>
      <c r="C81" s="39" t="s">
        <v>25</v>
      </c>
      <c r="D81" s="16" t="s">
        <v>114</v>
      </c>
      <c r="E81" s="14" t="s">
        <v>115</v>
      </c>
      <c r="F81" s="10">
        <v>1203120</v>
      </c>
      <c r="G81" s="10">
        <f t="shared" ref="G81:G82" si="5">F81</f>
        <v>1203120</v>
      </c>
      <c r="H81" s="10">
        <f t="shared" si="3"/>
        <v>0</v>
      </c>
      <c r="I81" s="12" t="s">
        <v>13</v>
      </c>
      <c r="J81" s="14" t="s">
        <v>116</v>
      </c>
    </row>
    <row r="82" spans="1:10" x14ac:dyDescent="0.25">
      <c r="B82" s="6">
        <v>65</v>
      </c>
      <c r="C82" s="39" t="s">
        <v>117</v>
      </c>
      <c r="D82" s="35" t="s">
        <v>118</v>
      </c>
      <c r="E82" s="33" t="s">
        <v>119</v>
      </c>
      <c r="F82" s="10">
        <v>129032</v>
      </c>
      <c r="G82" s="10">
        <f t="shared" si="5"/>
        <v>129032</v>
      </c>
      <c r="H82" s="10">
        <f t="shared" si="3"/>
        <v>0</v>
      </c>
      <c r="I82" s="12" t="s">
        <v>13</v>
      </c>
      <c r="J82" s="14" t="s">
        <v>116</v>
      </c>
    </row>
    <row r="83" spans="1:10" x14ac:dyDescent="0.25">
      <c r="B83" s="6">
        <v>66</v>
      </c>
      <c r="C83" s="39" t="s">
        <v>120</v>
      </c>
      <c r="D83" s="35" t="s">
        <v>121</v>
      </c>
      <c r="E83" s="33" t="s">
        <v>119</v>
      </c>
      <c r="F83" s="10">
        <v>37157</v>
      </c>
      <c r="G83" s="10">
        <f>F83</f>
        <v>37157</v>
      </c>
      <c r="H83" s="10">
        <f t="shared" si="3"/>
        <v>0</v>
      </c>
      <c r="I83" s="12" t="s">
        <v>13</v>
      </c>
      <c r="J83" s="14" t="s">
        <v>106</v>
      </c>
    </row>
    <row r="84" spans="1:10" x14ac:dyDescent="0.25">
      <c r="B84" s="6">
        <v>67</v>
      </c>
      <c r="C84" s="39" t="s">
        <v>122</v>
      </c>
      <c r="D84" s="35" t="s">
        <v>123</v>
      </c>
      <c r="E84" s="33">
        <v>44656</v>
      </c>
      <c r="F84" s="11">
        <v>50976</v>
      </c>
      <c r="G84" s="10">
        <f>F84</f>
        <v>50976</v>
      </c>
      <c r="H84" s="10">
        <f t="shared" si="3"/>
        <v>0</v>
      </c>
      <c r="I84" s="12" t="s">
        <v>13</v>
      </c>
      <c r="J84" s="36" t="s">
        <v>102</v>
      </c>
    </row>
    <row r="85" spans="1:10" x14ac:dyDescent="0.25">
      <c r="B85" s="6"/>
      <c r="C85" s="39"/>
      <c r="D85" s="35"/>
      <c r="E85" s="33"/>
      <c r="F85" s="11"/>
      <c r="G85" s="10" t="s">
        <v>20</v>
      </c>
      <c r="H85" s="10"/>
      <c r="I85" s="12" t="s">
        <v>20</v>
      </c>
      <c r="J85" s="36" t="s">
        <v>20</v>
      </c>
    </row>
    <row r="86" spans="1:10" x14ac:dyDescent="0.25">
      <c r="B86" s="16" t="s">
        <v>20</v>
      </c>
      <c r="C86" s="47" t="s">
        <v>1</v>
      </c>
      <c r="D86" s="48"/>
      <c r="E86" s="49"/>
      <c r="F86" s="15">
        <f>SUM(F18:F85)</f>
        <v>19254559.700000003</v>
      </c>
      <c r="G86" s="15">
        <f>SUM(G18:G85)</f>
        <v>19254559.700000003</v>
      </c>
      <c r="H86" s="11"/>
      <c r="I86" s="13"/>
      <c r="J86" s="9"/>
    </row>
    <row r="87" spans="1:10" x14ac:dyDescent="0.25">
      <c r="B87" s="17"/>
      <c r="C87" s="1"/>
      <c r="D87" s="1"/>
      <c r="E87" s="30"/>
      <c r="F87" s="30"/>
      <c r="G87" s="30"/>
      <c r="H87" s="30"/>
      <c r="I87" s="31"/>
      <c r="J87" s="2"/>
    </row>
    <row r="88" spans="1:10" x14ac:dyDescent="0.25">
      <c r="A88" s="50"/>
      <c r="B88" s="51"/>
      <c r="C88" s="52"/>
      <c r="D88" s="52"/>
      <c r="E88" s="53"/>
      <c r="F88" s="53"/>
      <c r="G88" s="53"/>
      <c r="H88" s="53"/>
      <c r="I88" s="54"/>
      <c r="J88" s="2"/>
    </row>
    <row r="89" spans="1:10" x14ac:dyDescent="0.25">
      <c r="A89" s="50"/>
      <c r="B89" s="51"/>
      <c r="C89" s="52"/>
      <c r="D89" s="52"/>
      <c r="E89" s="53"/>
      <c r="F89" s="53"/>
      <c r="G89" s="53"/>
      <c r="H89" s="53"/>
      <c r="I89" s="54"/>
      <c r="J89" s="2"/>
    </row>
    <row r="90" spans="1:10" x14ac:dyDescent="0.25">
      <c r="A90" s="50"/>
      <c r="B90" s="51"/>
      <c r="C90" s="52"/>
      <c r="D90" s="52"/>
      <c r="E90" s="53"/>
      <c r="F90" s="53"/>
      <c r="G90" s="53"/>
      <c r="H90" s="53"/>
      <c r="I90" s="54"/>
      <c r="J90" s="2"/>
    </row>
    <row r="91" spans="1:10" x14ac:dyDescent="0.25">
      <c r="A91" s="50"/>
      <c r="B91" s="51"/>
      <c r="C91" s="52"/>
      <c r="D91" s="52"/>
      <c r="E91" s="53"/>
      <c r="F91" s="53"/>
      <c r="G91" s="53"/>
      <c r="H91" s="53"/>
      <c r="I91" s="54"/>
      <c r="J91" s="2"/>
    </row>
    <row r="92" spans="1:10" x14ac:dyDescent="0.25">
      <c r="A92" s="50"/>
      <c r="B92" s="51"/>
      <c r="C92" s="52"/>
      <c r="D92" s="52"/>
      <c r="E92" s="53"/>
      <c r="F92" s="53"/>
      <c r="G92" s="53"/>
      <c r="H92" s="53"/>
      <c r="I92" s="54"/>
      <c r="J92" s="2"/>
    </row>
    <row r="93" spans="1:10" x14ac:dyDescent="0.25">
      <c r="A93" s="50"/>
      <c r="B93" s="51"/>
      <c r="C93" s="52"/>
      <c r="D93" s="52"/>
      <c r="E93" s="53"/>
      <c r="F93" s="53"/>
      <c r="G93" s="53"/>
      <c r="H93" s="53"/>
      <c r="I93" s="54"/>
      <c r="J93" s="2"/>
    </row>
    <row r="94" spans="1:10" ht="15.75" x14ac:dyDescent="0.25">
      <c r="A94" s="50"/>
      <c r="B94" s="55"/>
      <c r="C94" s="56"/>
      <c r="D94" s="56"/>
      <c r="E94" s="53"/>
      <c r="F94" s="53"/>
      <c r="G94" s="53"/>
      <c r="H94" s="53"/>
      <c r="I94" s="54"/>
      <c r="J94" s="2"/>
    </row>
    <row r="95" spans="1:10" x14ac:dyDescent="0.25">
      <c r="A95" s="50"/>
      <c r="B95" s="57"/>
      <c r="C95" s="50"/>
      <c r="D95" s="50"/>
      <c r="E95" s="50"/>
      <c r="F95" s="50"/>
      <c r="G95" s="50"/>
      <c r="H95" s="50"/>
      <c r="I95" s="54"/>
      <c r="J95" s="2"/>
    </row>
    <row r="96" spans="1:10" x14ac:dyDescent="0.25">
      <c r="B96" s="3"/>
      <c r="C96" s="40" t="s">
        <v>155</v>
      </c>
      <c r="D96" s="2"/>
      <c r="E96" s="2"/>
      <c r="F96" s="44"/>
      <c r="G96" s="44"/>
      <c r="H96" s="40" t="s">
        <v>14</v>
      </c>
      <c r="I96" s="2"/>
      <c r="J96" s="2"/>
    </row>
    <row r="97" spans="2:10" x14ac:dyDescent="0.25">
      <c r="B97" s="3"/>
      <c r="C97" s="40" t="s">
        <v>156</v>
      </c>
      <c r="D97" s="2"/>
      <c r="E97" s="2"/>
      <c r="F97" s="2"/>
      <c r="G97" s="30"/>
      <c r="H97" s="40" t="s">
        <v>15</v>
      </c>
      <c r="I97" s="2"/>
      <c r="J97" s="2"/>
    </row>
    <row r="98" spans="2:10" x14ac:dyDescent="0.25">
      <c r="B98" s="3"/>
      <c r="C98" s="2"/>
      <c r="D98" s="2"/>
      <c r="E98" s="2"/>
      <c r="F98" s="2"/>
      <c r="G98" s="30"/>
      <c r="H98" s="2"/>
      <c r="I98" s="2"/>
      <c r="J98" s="2"/>
    </row>
    <row r="99" spans="2:10" x14ac:dyDescent="0.25">
      <c r="G99" s="45"/>
    </row>
  </sheetData>
  <sheetProtection sheet="1" objects="1" scenarios="1" formatCells="0"/>
  <mergeCells count="5">
    <mergeCell ref="B10:E10"/>
    <mergeCell ref="B11:E11"/>
    <mergeCell ref="B12:E12"/>
    <mergeCell ref="B13:E13"/>
    <mergeCell ref="B14:E14"/>
  </mergeCells>
  <pageMargins left="0" right="0.2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FACTURAS PAGADAS MAYO-22</vt:lpstr>
    </vt:vector>
  </TitlesOfParts>
  <Company>Hospital CECANOT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Toedora R. Cordero Nuñez</dc:creator>
  <cp:lastModifiedBy>Francisco Villabrille</cp:lastModifiedBy>
  <cp:lastPrinted>2022-06-03T14:22:01Z</cp:lastPrinted>
  <dcterms:created xsi:type="dcterms:W3CDTF">2019-01-14T15:33:32Z</dcterms:created>
  <dcterms:modified xsi:type="dcterms:W3CDTF">2022-06-03T14:22:54Z</dcterms:modified>
</cp:coreProperties>
</file>