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75AAD1FC-6A49-4222-AEA1-88C883ABF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JUNIO-2025" sheetId="23" r:id="rId1"/>
  </sheets>
  <definedNames>
    <definedName name="_xlnm._FilterDatabase" localSheetId="0" hidden="1">'FACTURAS PAGADAS JUNIO-2025'!$B$9:$J$64</definedName>
    <definedName name="_xlnm.Print_Area" localSheetId="0">'FACTURAS PAGADAS JUNIO-2025'!$B$3:$J$73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3" l="1"/>
  <c r="F59" i="23"/>
  <c r="F58" i="23"/>
  <c r="F54" i="23"/>
  <c r="F42" i="23"/>
  <c r="F39" i="23"/>
  <c r="F36" i="23"/>
  <c r="F31" i="23"/>
  <c r="F22" i="23"/>
  <c r="F19" i="23"/>
  <c r="F18" i="23"/>
  <c r="F16" i="23"/>
  <c r="G62" i="23" l="1"/>
  <c r="G53" i="23"/>
  <c r="F66" i="23" l="1"/>
  <c r="G28" i="23" l="1"/>
  <c r="G36" i="23" l="1"/>
  <c r="H36" i="23" s="1"/>
  <c r="G33" i="23" l="1"/>
  <c r="G64" i="23"/>
  <c r="G63" i="23"/>
  <c r="G60" i="23"/>
  <c r="G59" i="23"/>
  <c r="G58" i="23"/>
  <c r="G57" i="23"/>
  <c r="G55" i="23"/>
  <c r="G54" i="23"/>
  <c r="G52" i="23"/>
  <c r="G51" i="23"/>
  <c r="G50" i="23"/>
  <c r="G49" i="23"/>
  <c r="G48" i="23"/>
  <c r="G47" i="23"/>
  <c r="G46" i="23"/>
  <c r="G44" i="23"/>
  <c r="G43" i="23"/>
  <c r="G42" i="23"/>
  <c r="G41" i="23"/>
  <c r="G40" i="23"/>
  <c r="G39" i="23"/>
  <c r="G38" i="23"/>
  <c r="G37" i="23"/>
  <c r="G35" i="23"/>
  <c r="G34" i="23"/>
  <c r="G31" i="23"/>
  <c r="G29" i="23"/>
  <c r="G27" i="23"/>
  <c r="G26" i="23"/>
  <c r="G25" i="23"/>
  <c r="G24" i="23"/>
  <c r="G23" i="23"/>
  <c r="G22" i="23"/>
  <c r="G21" i="23"/>
  <c r="G19" i="23"/>
  <c r="G18" i="23"/>
  <c r="G17" i="23"/>
  <c r="G16" i="23"/>
  <c r="G15" i="23"/>
  <c r="G14" i="23"/>
  <c r="G12" i="23"/>
  <c r="G11" i="23"/>
  <c r="G10" i="23"/>
  <c r="H10" i="23" l="1"/>
  <c r="H37" i="23"/>
  <c r="H55" i="23"/>
  <c r="H64" i="23"/>
  <c r="H16" i="23"/>
  <c r="H26" i="23"/>
  <c r="H58" i="23"/>
  <c r="H15" i="23"/>
  <c r="H38" i="23"/>
  <c r="H17" i="23"/>
  <c r="H57" i="23"/>
  <c r="H27" i="23"/>
  <c r="H49" i="23"/>
  <c r="H19" i="23"/>
  <c r="H29" i="23"/>
  <c r="H41" i="23"/>
  <c r="H50" i="23"/>
  <c r="H59" i="23"/>
  <c r="H46" i="23"/>
  <c r="H40" i="23"/>
  <c r="H21" i="23"/>
  <c r="H60" i="23"/>
  <c r="H25" i="23"/>
  <c r="H48" i="23"/>
  <c r="H42" i="23"/>
  <c r="H22" i="23"/>
  <c r="H43" i="23"/>
  <c r="H62" i="23"/>
  <c r="H24" i="23"/>
  <c r="H47" i="23"/>
  <c r="H39" i="23"/>
  <c r="H18" i="23"/>
  <c r="H11" i="23"/>
  <c r="H31" i="23"/>
  <c r="H51" i="23"/>
  <c r="H12" i="23"/>
  <c r="H52" i="23"/>
  <c r="H14" i="23"/>
  <c r="H23" i="23"/>
  <c r="H44" i="23"/>
  <c r="H54" i="23"/>
  <c r="H63" i="23"/>
  <c r="H35" i="23"/>
  <c r="G61" i="23"/>
  <c r="G56" i="23"/>
  <c r="G45" i="23"/>
  <c r="G32" i="23"/>
  <c r="G30" i="23"/>
  <c r="G20" i="23"/>
  <c r="G13" i="23"/>
  <c r="G66" i="23" l="1"/>
  <c r="H30" i="23"/>
  <c r="H32" i="23"/>
  <c r="H20" i="23"/>
  <c r="H56" i="23"/>
  <c r="H61" i="23"/>
  <c r="H45" i="23"/>
  <c r="H13" i="23"/>
  <c r="H28" i="23"/>
</calcChain>
</file>

<file path=xl/sharedStrings.xml><?xml version="1.0" encoding="utf-8"?>
<sst xmlns="http://schemas.openxmlformats.org/spreadsheetml/2006/main" count="243" uniqueCount="161">
  <si>
    <t>Fecha Factura</t>
  </si>
  <si>
    <t>No. Factura</t>
  </si>
  <si>
    <t>ESTADO</t>
  </si>
  <si>
    <t>No.</t>
  </si>
  <si>
    <t>Monto Pagado</t>
  </si>
  <si>
    <t>Monto Pendiente</t>
  </si>
  <si>
    <t>Pagado</t>
  </si>
  <si>
    <t>Preparado por: Francisco Villabrille</t>
  </si>
  <si>
    <t xml:space="preserve">        Encargado de Contabilidad</t>
  </si>
  <si>
    <t>FECHA DE PAGO</t>
  </si>
  <si>
    <t>Monto Facturado</t>
  </si>
  <si>
    <t xml:space="preserve">                                                                                  Servicio Regional de Salud Metropolitano</t>
  </si>
  <si>
    <t xml:space="preserve">                                                                             Ciudad Sanitaria Dr. Luis E. Aybar</t>
  </si>
  <si>
    <t xml:space="preserve">                                                              (Valores en RD$)</t>
  </si>
  <si>
    <t>`</t>
  </si>
  <si>
    <t>Adquisición de Medicamentos</t>
  </si>
  <si>
    <t>TOTAL FACTURAS PAGADAS DICIEMBRE 2024</t>
  </si>
  <si>
    <t>13/5/2025</t>
  </si>
  <si>
    <t>14/5/2025</t>
  </si>
  <si>
    <t>15/5/2025</t>
  </si>
  <si>
    <t>19/5/2025</t>
  </si>
  <si>
    <t>B1500000590</t>
  </si>
  <si>
    <t>25/3/2025</t>
  </si>
  <si>
    <t>B1500000028</t>
  </si>
  <si>
    <t>17/12/2024</t>
  </si>
  <si>
    <t>Adquisición de Material Medico Quirurgico</t>
  </si>
  <si>
    <t>14/11/2024</t>
  </si>
  <si>
    <t xml:space="preserve">                                                                             RELACION DE FACTURAS PAGADAS DEL 1 AL  30/6/2025</t>
  </si>
  <si>
    <t>16/6/2025</t>
  </si>
  <si>
    <t>17/6/2025</t>
  </si>
  <si>
    <t>18/6/2025</t>
  </si>
  <si>
    <t>20/6/2025</t>
  </si>
  <si>
    <t>23/6/2025</t>
  </si>
  <si>
    <t>24/6/2025</t>
  </si>
  <si>
    <t>25/6/2025</t>
  </si>
  <si>
    <t>26/6/2025</t>
  </si>
  <si>
    <t>30/6/2025</t>
  </si>
  <si>
    <t>B1500000771</t>
  </si>
  <si>
    <t>B1500000470</t>
  </si>
  <si>
    <t>B1500006154</t>
  </si>
  <si>
    <t>B1500000364</t>
  </si>
  <si>
    <t>B1500054487</t>
  </si>
  <si>
    <t>B1500062873</t>
  </si>
  <si>
    <t>B1500002049,2082 Y  2112</t>
  </si>
  <si>
    <t>20/1/2025, 12/3/2025 Y 121/5/2025</t>
  </si>
  <si>
    <t>Adquisición DE Paquete Esteril Quirurgico para Paciente Oftalmología</t>
  </si>
  <si>
    <t>Adquuisición de Tetracaina 0.05% y tropicamida 0.05% Clorhidrato Finel.</t>
  </si>
  <si>
    <t>23/4/2025</t>
  </si>
  <si>
    <t>Compra de Utiles de Cocina y Comedor</t>
  </si>
  <si>
    <t>Adqusición de Medicamentos</t>
  </si>
  <si>
    <t>Adquisición de Materiales de Oficina</t>
  </si>
  <si>
    <t>Adquisición de Mateerial Medico</t>
  </si>
  <si>
    <t>18/12/2023</t>
  </si>
  <si>
    <t>Recolección Residuos</t>
  </si>
  <si>
    <t>B1500001219</t>
  </si>
  <si>
    <t>Servicio Renovación Licencia Software de Carnetera</t>
  </si>
  <si>
    <t>B1500048803, 48804, 488448, 48965, 48966, 48996, 48997, 48998, 49138, 49140, 49300, 49301, 49357, 49358, 49401, 49697, 49698, 49699, 49889 y 49914.</t>
  </si>
  <si>
    <t>8/8/2023, 8/8/2023, 9/5/2023, 15//5/2023, 15/5/2023, 15/5/2023, 16/5/2023, 16/5/2023, 22/5/2023, 22/5/2023, 29/5/2023, 29/5/2023, 31/5/2023, 31/5/2023, 31/5/2023, 13/6/2023, 13/6/2023, 13/6/2023, 21/6/2023 y 21,6,2023</t>
  </si>
  <si>
    <t>Adquisición de Materiales Medico</t>
  </si>
  <si>
    <t>E450000000037, 0040, 0042 y 0047</t>
  </si>
  <si>
    <t>1512025, 30/1/2025, 10/2/2025 y 5/3/2025</t>
  </si>
  <si>
    <t>Adquisición de Platos, Vasos, Cucharas, Tenedores  y Servilletas Desech.</t>
  </si>
  <si>
    <t>B1500002036</t>
  </si>
  <si>
    <t>B1500000302</t>
  </si>
  <si>
    <t>Adquisición de Cateter Intravascular, Papel de Esterilización,Kit de Sonda para Urología</t>
  </si>
  <si>
    <t>B1500000228 y 0232</t>
  </si>
  <si>
    <t>17/1/2025 y 11/2/2025</t>
  </si>
  <si>
    <t>E450000000095</t>
  </si>
  <si>
    <t>B1500000315</t>
  </si>
  <si>
    <t>B1500004711</t>
  </si>
  <si>
    <t>B1500023133</t>
  </si>
  <si>
    <t>B1500002740</t>
  </si>
  <si>
    <t>B1500002912</t>
  </si>
  <si>
    <t>B1500000167</t>
  </si>
  <si>
    <t>E45000000008</t>
  </si>
  <si>
    <t>10/7/32024</t>
  </si>
  <si>
    <t>Adquisición de Medicamentos Varios</t>
  </si>
  <si>
    <t>Adquisición de UPS</t>
  </si>
  <si>
    <t>29/7/2024</t>
  </si>
  <si>
    <t>Adquisición de Clonixinato de Lisina 100mg/2ml y Propinox Clorhidrato</t>
  </si>
  <si>
    <t>23/12/2024</t>
  </si>
  <si>
    <t>Adquisición de Xilitol Cristalino/Claritromicica 15mg</t>
  </si>
  <si>
    <t>25/3./2025</t>
  </si>
  <si>
    <t>Seervicios Tecnico para Planta de Tratamiento</t>
  </si>
  <si>
    <t>21/5/32025</t>
  </si>
  <si>
    <t>Soporte a Usuarios y Mantenimiento Preventivo Mayo 2025</t>
  </si>
  <si>
    <t>E450000004532 y 4597</t>
  </si>
  <si>
    <t>1/6/2025 y 1/6/2025</t>
  </si>
  <si>
    <t>Servicio SeguroHumano Complementario y Vida, Junio 2025</t>
  </si>
  <si>
    <t>B1500000188</t>
  </si>
  <si>
    <t>B1500000192</t>
  </si>
  <si>
    <t>B1500000969</t>
  </si>
  <si>
    <t>Adquisición Bombillos para Lampara de Hendidura</t>
  </si>
  <si>
    <t>Servicio de Anestesiología  Correspondiente a Marzo 2025</t>
  </si>
  <si>
    <t>220/5/2025</t>
  </si>
  <si>
    <t>Servicio Consultoria, Asesoría y Representación Juridica Mayo 2025</t>
  </si>
  <si>
    <t>Adquisición de Medcamentos</t>
  </si>
  <si>
    <t>3/2/2025 y 21/2/2025</t>
  </si>
  <si>
    <t>B1500000014 y 0015</t>
  </si>
  <si>
    <t>ServicioTransporte Camión Cerrado</t>
  </si>
  <si>
    <t>B1500000269</t>
  </si>
  <si>
    <t>B1500000030</t>
  </si>
  <si>
    <t>Servicio Anestesiología Correspondiente al mes de Junio 2025</t>
  </si>
  <si>
    <t>B1500000989 y 1015</t>
  </si>
  <si>
    <t>11/12/2024 y 26/2/2025</t>
  </si>
  <si>
    <t>E450000000726</t>
  </si>
  <si>
    <t>E450000003049</t>
  </si>
  <si>
    <t>Servicio Seguro Complementario Mapfre Salud a Junio 2025</t>
  </si>
  <si>
    <t>Servicio Seguro Complementario Senasa Junio 2025</t>
  </si>
  <si>
    <t>Adquisición Ambientador de Olor Desodorante p/Inodoro</t>
  </si>
  <si>
    <t>B1500000598 y 0642.</t>
  </si>
  <si>
    <t>3/4/2025 y 9/5/2025</t>
  </si>
  <si>
    <t>B1500002360</t>
  </si>
  <si>
    <t>B1500000594</t>
  </si>
  <si>
    <t>B1500000255</t>
  </si>
  <si>
    <t>B1500000029</t>
  </si>
  <si>
    <t>B1500000974</t>
  </si>
  <si>
    <t>B1500000625</t>
  </si>
  <si>
    <t>E450000000700</t>
  </si>
  <si>
    <t>B1500000641</t>
  </si>
  <si>
    <t>B1500000538</t>
  </si>
  <si>
    <t>B1500000604</t>
  </si>
  <si>
    <t>B1500000614</t>
  </si>
  <si>
    <t>B1500000068</t>
  </si>
  <si>
    <t>25/2/2025</t>
  </si>
  <si>
    <t>Contratación Taller Mecanico P/Reparac. Vehiculos del Centro</t>
  </si>
  <si>
    <t>Adquisición de Cortinas de Vinil Grueso para Bañps</t>
  </si>
  <si>
    <t>17/3/2025</t>
  </si>
  <si>
    <t>Adquisición de Toners</t>
  </si>
  <si>
    <t>Adquisición de Valvula Hidrocefalica, Cateter Cardiaco, Caateter Vent.</t>
  </si>
  <si>
    <t>Servicio Anestesiología Junio 21025</t>
  </si>
  <si>
    <t>Adquisición de Material Gastable de Oficina</t>
  </si>
  <si>
    <t>13/3/2025</t>
  </si>
  <si>
    <t>Adquisición de Bolsa Descartable con Solución Solidificante de Fluido 2.5</t>
  </si>
  <si>
    <t>Adquisición de Platos para la Cocina</t>
  </si>
  <si>
    <t>8/4//2025</t>
  </si>
  <si>
    <t>Adquisición de Impresoras</t>
  </si>
  <si>
    <t>B1500000597 y 0621.</t>
  </si>
  <si>
    <t>3/4/2025 y 25/4/2025</t>
  </si>
  <si>
    <t>Adquisición Resmas de Papel, Folders y Libros Record</t>
  </si>
  <si>
    <t>Mantenimiento de Carrito de Carga y Reemplazo de Piezas de Almacen</t>
  </si>
  <si>
    <t>Servicio de Anestesiología  Correspondiente Abril y  Mayo 2025</t>
  </si>
  <si>
    <t>Adquisición de Camarotes</t>
  </si>
  <si>
    <t>E450000000639 y 0796.</t>
  </si>
  <si>
    <t>26/2/2025 y 7/4/2025</t>
  </si>
  <si>
    <t>Adquisición Equipo p/Administración Soluciones Continu-Flo c/Spigo</t>
  </si>
  <si>
    <t>1/5/2025 y 7/5/2025</t>
  </si>
  <si>
    <t>B1500000069 y 0070</t>
  </si>
  <si>
    <t>Adquisición de Sal y Pastillas de Cloro</t>
  </si>
  <si>
    <t>B1500000565</t>
  </si>
  <si>
    <t>B1500000607</t>
  </si>
  <si>
    <t>B1500088854</t>
  </si>
  <si>
    <t>E450000002651</t>
  </si>
  <si>
    <t>Adquisición de Contenedores de Desechos y Canastos de Ropa</t>
  </si>
  <si>
    <t>Adquisición de toners</t>
  </si>
  <si>
    <t>1/7./2024</t>
  </si>
  <si>
    <t>13/32/2025</t>
  </si>
  <si>
    <t>Adquisición Tickets de Combustible</t>
  </si>
  <si>
    <t>28/12/2024, 2/1/2025, 14/1/2025, 23/1/2025, 29/1/2025, 11/2/2025, 12/2/2025, 19/2/2025, 28/2/2025, 19/3/2025, 26/3/2025, 2/4/2025, 9/4/2025, 16/4/2025 y 6/5/2025</t>
  </si>
  <si>
    <t>B1500000090, 0096, 0103, 0106, 0111, 0113, 0114, 0116, 0117, 0122, 0123, 0126, 0131, 0132 y 0138</t>
  </si>
  <si>
    <t>Adquisición de Alimentos para Uso de la Cocina del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</si>
</sst>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14" fontId="3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0" fillId="2" borderId="0" xfId="1" applyFont="1" applyFill="1"/>
    <xf numFmtId="164" fontId="0" fillId="2" borderId="0" xfId="1" applyFont="1" applyFill="1" applyAlignment="1">
      <alignment horizontal="center"/>
    </xf>
    <xf numFmtId="4" fontId="0" fillId="2" borderId="0" xfId="0" applyNumberFormat="1" applyFill="1"/>
    <xf numFmtId="0" fontId="2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0" fillId="0" borderId="0" xfId="0" applyNumberFormat="1"/>
    <xf numFmtId="164" fontId="10" fillId="0" borderId="0" xfId="1" applyFont="1" applyFill="1" applyBorder="1" applyAlignment="1"/>
    <xf numFmtId="43" fontId="0" fillId="2" borderId="0" xfId="0" applyNumberFormat="1" applyFill="1"/>
    <xf numFmtId="14" fontId="9" fillId="3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right"/>
    </xf>
    <xf numFmtId="4" fontId="0" fillId="3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64" fontId="0" fillId="0" borderId="0" xfId="1" applyFont="1"/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3" borderId="8" xfId="0" applyFont="1" applyFill="1" applyBorder="1"/>
    <xf numFmtId="164" fontId="9" fillId="3" borderId="4" xfId="1" applyFont="1" applyFill="1" applyBorder="1" applyAlignment="1">
      <alignment horizontal="center"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64" fontId="0" fillId="0" borderId="0" xfId="1" applyFont="1" applyFill="1" applyBorder="1" applyAlignment="1"/>
    <xf numFmtId="164" fontId="1" fillId="0" borderId="0" xfId="1" applyFont="1" applyFill="1" applyBorder="1" applyAlignment="1"/>
    <xf numFmtId="164" fontId="0" fillId="0" borderId="0" xfId="0" applyNumberFormat="1"/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4" fontId="3" fillId="0" borderId="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/>
    </xf>
    <xf numFmtId="164" fontId="3" fillId="2" borderId="2" xfId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1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4" fontId="2" fillId="0" borderId="3" xfId="0" applyNumberFormat="1" applyFont="1" applyBorder="1" applyAlignment="1">
      <alignment horizontal="center" wrapText="1"/>
    </xf>
    <xf numFmtId="164" fontId="0" fillId="0" borderId="1" xfId="1" applyFont="1" applyFill="1" applyBorder="1" applyAlignment="1"/>
    <xf numFmtId="164" fontId="3" fillId="3" borderId="1" xfId="1" applyFont="1" applyFill="1" applyBorder="1" applyAlignment="1">
      <alignment horizontal="center"/>
    </xf>
    <xf numFmtId="164" fontId="2" fillId="3" borderId="1" xfId="1" applyFont="1" applyFill="1" applyBorder="1" applyAlignment="1"/>
    <xf numFmtId="14" fontId="9" fillId="2" borderId="1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164" fontId="0" fillId="0" borderId="3" xfId="1" applyFont="1" applyFill="1" applyBorder="1" applyAlignment="1"/>
    <xf numFmtId="164" fontId="0" fillId="0" borderId="5" xfId="1" applyFont="1" applyFill="1" applyBorder="1" applyAlignment="1"/>
    <xf numFmtId="0" fontId="9" fillId="2" borderId="3" xfId="0" applyFont="1" applyFill="1" applyBorder="1" applyAlignment="1">
      <alignment horizontal="left" wrapText="1"/>
    </xf>
    <xf numFmtId="14" fontId="3" fillId="2" borderId="3" xfId="1" applyNumberFormat="1" applyFont="1" applyFill="1" applyBorder="1" applyAlignment="1">
      <alignment horizontal="center" wrapText="1"/>
    </xf>
    <xf numFmtId="164" fontId="3" fillId="2" borderId="10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10" fillId="0" borderId="1" xfId="1" applyFont="1" applyFill="1" applyBorder="1" applyAlignment="1"/>
    <xf numFmtId="164" fontId="3" fillId="0" borderId="10" xfId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4" fontId="0" fillId="0" borderId="2" xfId="1" applyFont="1" applyFill="1" applyBorder="1" applyAlignment="1"/>
    <xf numFmtId="14" fontId="0" fillId="0" borderId="3" xfId="0" applyNumberFormat="1" applyBorder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200158</xdr:colOff>
      <xdr:row>2</xdr:row>
      <xdr:rowOff>135498</xdr:rowOff>
    </xdr:from>
    <xdr:to>
      <xdr:col>2</xdr:col>
      <xdr:colOff>3196898</xdr:colOff>
      <xdr:row>7</xdr:row>
      <xdr:rowOff>56257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24" y="562481"/>
          <a:ext cx="3347084" cy="1081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3028178</xdr:colOff>
      <xdr:row>66</xdr:row>
      <xdr:rowOff>153275</xdr:rowOff>
    </xdr:from>
    <xdr:to>
      <xdr:col>3</xdr:col>
      <xdr:colOff>433714</xdr:colOff>
      <xdr:row>72</xdr:row>
      <xdr:rowOff>164225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041031" y="43338611"/>
          <a:ext cx="1270001" cy="21570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656896</xdr:colOff>
      <xdr:row>66</xdr:row>
      <xdr:rowOff>208018</xdr:rowOff>
    </xdr:from>
    <xdr:to>
      <xdr:col>2</xdr:col>
      <xdr:colOff>1752271</xdr:colOff>
      <xdr:row>69</xdr:row>
      <xdr:rowOff>170599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514D44-4390-47A2-A0BA-8C5EC4814DD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1226206" y="43836897"/>
          <a:ext cx="1095375" cy="652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16"/>
  <sheetViews>
    <sheetView tabSelected="1" zoomScale="87" zoomScaleNormal="87" workbookViewId="0">
      <selection activeCell="B69" sqref="B69"/>
    </sheetView>
  </sheetViews>
  <sheetFormatPr baseColWidth="10" defaultRowHeight="15" x14ac:dyDescent="0.25"/>
  <cols>
    <col min="1" max="1" width="3.28515625" customWidth="1"/>
    <col min="2" max="2" width="5.28515625" customWidth="1"/>
    <col min="3" max="3" width="71.28515625" customWidth="1"/>
    <col min="4" max="4" width="20.42578125" customWidth="1"/>
    <col min="5" max="5" width="25" customWidth="1"/>
    <col min="6" max="6" width="19.5703125" customWidth="1"/>
    <col min="7" max="7" width="18.7109375" customWidth="1"/>
    <col min="8" max="8" width="14.85546875" customWidth="1"/>
    <col min="9" max="9" width="15.28515625" customWidth="1"/>
    <col min="10" max="10" width="17.140625" customWidth="1"/>
    <col min="12" max="12" width="19.140625" customWidth="1"/>
    <col min="13" max="13" width="20.42578125" customWidth="1"/>
    <col min="14" max="14" width="15.140625" customWidth="1"/>
  </cols>
  <sheetData>
    <row r="2" spans="2:14" ht="18.75" x14ac:dyDescent="0.3">
      <c r="B2" s="77"/>
      <c r="C2" s="77"/>
      <c r="D2" s="77"/>
      <c r="E2" s="77"/>
      <c r="F2" s="14"/>
      <c r="G2" s="14"/>
      <c r="H2" s="14"/>
      <c r="I2" s="14"/>
      <c r="J2" s="1"/>
    </row>
    <row r="3" spans="2:14" ht="18.75" x14ac:dyDescent="0.3">
      <c r="B3" s="77" t="s">
        <v>11</v>
      </c>
      <c r="C3" s="77"/>
      <c r="D3" s="77"/>
      <c r="E3" s="77"/>
      <c r="F3" s="14"/>
      <c r="G3" s="14"/>
      <c r="H3" s="14"/>
      <c r="I3" s="14"/>
      <c r="J3" s="1"/>
    </row>
    <row r="4" spans="2:14" ht="18.75" x14ac:dyDescent="0.3">
      <c r="B4" s="77" t="s">
        <v>12</v>
      </c>
      <c r="C4" s="77"/>
      <c r="D4" s="77"/>
      <c r="E4" s="77"/>
      <c r="F4" s="14"/>
      <c r="G4" s="14"/>
      <c r="H4" s="14"/>
      <c r="I4" s="14"/>
      <c r="J4" s="1"/>
    </row>
    <row r="5" spans="2:14" ht="18.75" x14ac:dyDescent="0.3">
      <c r="B5" s="78" t="s">
        <v>27</v>
      </c>
      <c r="C5" s="78"/>
      <c r="D5" s="78"/>
      <c r="E5" s="78"/>
      <c r="F5" s="15"/>
      <c r="G5" s="15"/>
      <c r="H5" s="15"/>
      <c r="I5" s="15"/>
      <c r="J5" s="1"/>
    </row>
    <row r="6" spans="2:14" ht="18.75" x14ac:dyDescent="0.25">
      <c r="B6" s="79" t="s">
        <v>13</v>
      </c>
      <c r="C6" s="79"/>
      <c r="D6" s="79"/>
      <c r="E6" s="79"/>
      <c r="F6" s="16"/>
      <c r="G6" s="16"/>
      <c r="H6" s="16"/>
      <c r="I6" s="16"/>
      <c r="J6" s="1"/>
    </row>
    <row r="7" spans="2:14" ht="15.75" x14ac:dyDescent="0.25">
      <c r="B7" s="4"/>
      <c r="C7" s="5"/>
      <c r="D7" s="5"/>
      <c r="E7" s="6"/>
      <c r="F7" s="6"/>
      <c r="G7" s="6"/>
      <c r="H7" s="6"/>
      <c r="I7" s="6"/>
      <c r="J7" s="1"/>
    </row>
    <row r="8" spans="2:14" ht="19.5" thickBot="1" x14ac:dyDescent="0.3">
      <c r="B8" s="7"/>
      <c r="C8" s="8"/>
      <c r="D8" s="8"/>
      <c r="E8" s="9"/>
      <c r="F8" s="9"/>
      <c r="G8" s="9"/>
      <c r="H8" s="9"/>
      <c r="I8" s="9"/>
      <c r="J8" s="1"/>
    </row>
    <row r="9" spans="2:14" ht="32.25" thickBot="1" x14ac:dyDescent="0.3">
      <c r="B9" s="20" t="s">
        <v>3</v>
      </c>
      <c r="C9" s="29" t="s">
        <v>14</v>
      </c>
      <c r="D9" s="30" t="s">
        <v>1</v>
      </c>
      <c r="E9" s="34" t="s">
        <v>0</v>
      </c>
      <c r="F9" s="34" t="s">
        <v>10</v>
      </c>
      <c r="G9" s="34" t="s">
        <v>4</v>
      </c>
      <c r="H9" s="33" t="s">
        <v>5</v>
      </c>
      <c r="I9" s="32" t="s">
        <v>2</v>
      </c>
      <c r="J9" s="31" t="s">
        <v>9</v>
      </c>
    </row>
    <row r="10" spans="2:14" ht="15.75" x14ac:dyDescent="0.25">
      <c r="B10" s="39">
        <v>1</v>
      </c>
      <c r="C10" s="26" t="s">
        <v>46</v>
      </c>
      <c r="D10" s="68" t="s">
        <v>37</v>
      </c>
      <c r="E10" s="53" t="s">
        <v>47</v>
      </c>
      <c r="F10" s="70">
        <v>1240000</v>
      </c>
      <c r="G10" s="42">
        <f t="shared" ref="G10:G33" si="0">F10</f>
        <v>1240000</v>
      </c>
      <c r="H10" s="43">
        <f t="shared" ref="H10:H64" si="1">F10-G10</f>
        <v>0</v>
      </c>
      <c r="I10" s="44" t="s">
        <v>6</v>
      </c>
      <c r="J10" s="45">
        <v>45694</v>
      </c>
      <c r="L10" s="36"/>
      <c r="M10" s="36"/>
      <c r="N10" s="17"/>
    </row>
    <row r="11" spans="2:14" ht="15.75" x14ac:dyDescent="0.25">
      <c r="B11" s="46">
        <v>2</v>
      </c>
      <c r="C11" s="27" t="s">
        <v>48</v>
      </c>
      <c r="D11" s="68" t="s">
        <v>38</v>
      </c>
      <c r="E11" s="53">
        <v>45302</v>
      </c>
      <c r="F11" s="70">
        <v>374284.2</v>
      </c>
      <c r="G11" s="52">
        <f t="shared" si="0"/>
        <v>374284.2</v>
      </c>
      <c r="H11" s="43">
        <f t="shared" si="1"/>
        <v>0</v>
      </c>
      <c r="I11" s="48" t="s">
        <v>6</v>
      </c>
      <c r="J11" s="45">
        <v>45694</v>
      </c>
      <c r="L11" s="36"/>
      <c r="M11" s="36"/>
      <c r="N11" s="17"/>
    </row>
    <row r="12" spans="2:14" ht="15.75" x14ac:dyDescent="0.25">
      <c r="B12" s="46">
        <v>3</v>
      </c>
      <c r="C12" s="27" t="s">
        <v>49</v>
      </c>
      <c r="D12" s="68" t="s">
        <v>39</v>
      </c>
      <c r="E12" s="53">
        <v>45083</v>
      </c>
      <c r="F12" s="70">
        <v>75000</v>
      </c>
      <c r="G12" s="52">
        <f t="shared" si="0"/>
        <v>75000</v>
      </c>
      <c r="H12" s="43">
        <f t="shared" si="1"/>
        <v>0</v>
      </c>
      <c r="I12" s="48" t="s">
        <v>6</v>
      </c>
      <c r="J12" s="45">
        <v>45722</v>
      </c>
      <c r="L12" s="36"/>
      <c r="M12" s="36"/>
      <c r="N12" s="17"/>
    </row>
    <row r="13" spans="2:14" ht="30.75" customHeight="1" x14ac:dyDescent="0.25">
      <c r="B13" s="46">
        <v>4</v>
      </c>
      <c r="C13" s="27" t="s">
        <v>50</v>
      </c>
      <c r="D13" s="68" t="s">
        <v>40</v>
      </c>
      <c r="E13" s="53">
        <v>45415</v>
      </c>
      <c r="F13" s="70">
        <v>492650</v>
      </c>
      <c r="G13" s="52">
        <f t="shared" si="0"/>
        <v>492650</v>
      </c>
      <c r="H13" s="43">
        <f t="shared" si="1"/>
        <v>0</v>
      </c>
      <c r="I13" s="48" t="s">
        <v>6</v>
      </c>
      <c r="J13" s="45">
        <v>45753</v>
      </c>
      <c r="L13" s="36"/>
      <c r="M13" s="36"/>
      <c r="N13" s="17"/>
    </row>
    <row r="14" spans="2:14" ht="44.25" customHeight="1" x14ac:dyDescent="0.25">
      <c r="B14" s="39">
        <v>5</v>
      </c>
      <c r="C14" s="27" t="s">
        <v>51</v>
      </c>
      <c r="D14" s="68" t="s">
        <v>41</v>
      </c>
      <c r="E14" s="53" t="s">
        <v>52</v>
      </c>
      <c r="F14" s="70">
        <v>65700</v>
      </c>
      <c r="G14" s="52">
        <f t="shared" si="0"/>
        <v>65700</v>
      </c>
      <c r="H14" s="43">
        <f t="shared" si="1"/>
        <v>0</v>
      </c>
      <c r="I14" s="44" t="s">
        <v>6</v>
      </c>
      <c r="J14" s="45">
        <v>45753</v>
      </c>
      <c r="L14" s="36"/>
      <c r="M14" s="36"/>
      <c r="N14" s="17"/>
    </row>
    <row r="15" spans="2:14" ht="21" customHeight="1" x14ac:dyDescent="0.25">
      <c r="B15" s="46">
        <v>6</v>
      </c>
      <c r="C15" s="27" t="s">
        <v>53</v>
      </c>
      <c r="D15" s="73" t="s">
        <v>42</v>
      </c>
      <c r="E15" s="72">
        <v>45662</v>
      </c>
      <c r="F15" s="70">
        <v>135451</v>
      </c>
      <c r="G15" s="42">
        <f t="shared" si="0"/>
        <v>135451</v>
      </c>
      <c r="H15" s="43">
        <f t="shared" si="1"/>
        <v>0</v>
      </c>
      <c r="I15" s="48" t="s">
        <v>6</v>
      </c>
      <c r="J15" s="45">
        <v>45753</v>
      </c>
      <c r="L15" s="36"/>
      <c r="M15" s="36"/>
      <c r="N15" s="17"/>
    </row>
    <row r="16" spans="2:14" ht="35.25" customHeight="1" x14ac:dyDescent="0.25">
      <c r="B16" s="51">
        <v>7</v>
      </c>
      <c r="C16" s="61" t="s">
        <v>45</v>
      </c>
      <c r="D16" s="68" t="s">
        <v>43</v>
      </c>
      <c r="E16" s="53" t="s">
        <v>44</v>
      </c>
      <c r="F16" s="59">
        <f>1256770.8+1256770.8+1256770.8</f>
        <v>3770312.4000000004</v>
      </c>
      <c r="G16" s="71">
        <f t="shared" si="0"/>
        <v>3770312.4000000004</v>
      </c>
      <c r="H16" s="64">
        <f t="shared" si="1"/>
        <v>0</v>
      </c>
      <c r="I16" s="65" t="s">
        <v>6</v>
      </c>
      <c r="J16" s="66">
        <v>45753</v>
      </c>
      <c r="L16" s="36"/>
      <c r="M16" s="36"/>
      <c r="N16" s="17"/>
    </row>
    <row r="17" spans="2:14" ht="17.25" customHeight="1" x14ac:dyDescent="0.25">
      <c r="B17" s="46">
        <v>8</v>
      </c>
      <c r="C17" s="27" t="s">
        <v>55</v>
      </c>
      <c r="D17" s="68" t="s">
        <v>54</v>
      </c>
      <c r="E17" s="47" t="s">
        <v>18</v>
      </c>
      <c r="F17" s="54">
        <v>27423.200000000001</v>
      </c>
      <c r="G17" s="52">
        <f t="shared" si="0"/>
        <v>27423.200000000001</v>
      </c>
      <c r="H17" s="43">
        <f t="shared" si="1"/>
        <v>0</v>
      </c>
      <c r="I17" s="48" t="s">
        <v>6</v>
      </c>
      <c r="J17" s="45">
        <v>45753</v>
      </c>
      <c r="L17" s="36"/>
      <c r="M17" s="18"/>
      <c r="N17" s="17"/>
    </row>
    <row r="18" spans="2:14" ht="46.5" customHeight="1" x14ac:dyDescent="0.25">
      <c r="B18" s="46">
        <v>9</v>
      </c>
      <c r="C18" s="27" t="s">
        <v>58</v>
      </c>
      <c r="D18" s="73" t="s">
        <v>56</v>
      </c>
      <c r="E18" s="47" t="s">
        <v>57</v>
      </c>
      <c r="F18" s="54">
        <f>98754.8+98754.8+221333.8+258357.45+98754.8+98754.8+157679.65+122579+157926.5+157926.5+98754.8+197430+24195+271742.95+296264.41+98754.8+98507.95+39583.1+59171.7+138337.9</f>
        <v>2793564.7100000004</v>
      </c>
      <c r="G18" s="52">
        <f t="shared" si="0"/>
        <v>2793564.7100000004</v>
      </c>
      <c r="H18" s="43">
        <f t="shared" si="1"/>
        <v>0</v>
      </c>
      <c r="I18" s="48" t="s">
        <v>6</v>
      </c>
      <c r="J18" s="45">
        <v>45753</v>
      </c>
      <c r="L18" s="36"/>
      <c r="M18" s="18"/>
      <c r="N18" s="17"/>
    </row>
    <row r="19" spans="2:14" ht="30" customHeight="1" x14ac:dyDescent="0.25">
      <c r="B19" s="46">
        <v>10</v>
      </c>
      <c r="C19" s="27" t="s">
        <v>61</v>
      </c>
      <c r="D19" s="68" t="s">
        <v>59</v>
      </c>
      <c r="E19" s="47" t="s">
        <v>60</v>
      </c>
      <c r="F19" s="54">
        <f>169688.97+124717.51+17985.8+29432.55</f>
        <v>341824.82999999996</v>
      </c>
      <c r="G19" s="49">
        <f t="shared" si="0"/>
        <v>341824.82999999996</v>
      </c>
      <c r="H19" s="43">
        <f t="shared" si="1"/>
        <v>0</v>
      </c>
      <c r="I19" s="48" t="s">
        <v>6</v>
      </c>
      <c r="J19" s="45">
        <v>45783</v>
      </c>
      <c r="L19" s="36"/>
      <c r="M19" s="18"/>
      <c r="N19" s="17"/>
    </row>
    <row r="20" spans="2:14" ht="43.5" customHeight="1" x14ac:dyDescent="0.25">
      <c r="B20" s="46">
        <v>11</v>
      </c>
      <c r="C20" s="27" t="s">
        <v>64</v>
      </c>
      <c r="D20" s="68" t="s">
        <v>62</v>
      </c>
      <c r="E20" s="47" t="s">
        <v>24</v>
      </c>
      <c r="F20" s="59">
        <v>16301.7</v>
      </c>
      <c r="G20" s="49">
        <f t="shared" si="0"/>
        <v>16301.7</v>
      </c>
      <c r="H20" s="43">
        <f t="shared" si="1"/>
        <v>0</v>
      </c>
      <c r="I20" s="48" t="s">
        <v>6</v>
      </c>
      <c r="J20" s="45">
        <v>45783</v>
      </c>
      <c r="L20" s="36"/>
      <c r="M20" s="18"/>
      <c r="N20" s="17"/>
    </row>
    <row r="21" spans="2:14" ht="21" customHeight="1" x14ac:dyDescent="0.25">
      <c r="B21" s="46">
        <v>12</v>
      </c>
      <c r="C21" s="27" t="s">
        <v>15</v>
      </c>
      <c r="D21" s="73" t="s">
        <v>63</v>
      </c>
      <c r="E21" s="47">
        <v>45901</v>
      </c>
      <c r="F21" s="75">
        <v>160000</v>
      </c>
      <c r="G21" s="49">
        <f t="shared" si="0"/>
        <v>160000</v>
      </c>
      <c r="H21" s="43">
        <f t="shared" si="1"/>
        <v>0</v>
      </c>
      <c r="I21" s="48" t="s">
        <v>6</v>
      </c>
      <c r="J21" s="45">
        <v>45814</v>
      </c>
      <c r="L21" s="36"/>
      <c r="M21" s="18"/>
      <c r="N21" s="17"/>
    </row>
    <row r="22" spans="2:14" ht="21" customHeight="1" x14ac:dyDescent="0.25">
      <c r="B22" s="46">
        <v>13</v>
      </c>
      <c r="C22" s="27" t="s">
        <v>61</v>
      </c>
      <c r="D22" s="68" t="s">
        <v>65</v>
      </c>
      <c r="E22" s="47" t="s">
        <v>66</v>
      </c>
      <c r="F22" s="54">
        <f>115575.1+19517.2</f>
        <v>135092.30000000002</v>
      </c>
      <c r="G22" s="49">
        <f t="shared" si="0"/>
        <v>135092.30000000002</v>
      </c>
      <c r="H22" s="43">
        <f t="shared" si="1"/>
        <v>0</v>
      </c>
      <c r="I22" s="48" t="s">
        <v>6</v>
      </c>
      <c r="J22" s="45">
        <v>45814</v>
      </c>
      <c r="L22" s="36"/>
      <c r="M22" s="18"/>
      <c r="N22" s="17"/>
    </row>
    <row r="23" spans="2:14" ht="30" customHeight="1" x14ac:dyDescent="0.25">
      <c r="B23" s="46">
        <v>14</v>
      </c>
      <c r="C23" s="27" t="s">
        <v>15</v>
      </c>
      <c r="D23" s="68" t="s">
        <v>67</v>
      </c>
      <c r="E23" s="68" t="s">
        <v>75</v>
      </c>
      <c r="F23" s="59">
        <v>71018</v>
      </c>
      <c r="G23" s="52">
        <f t="shared" si="0"/>
        <v>71018</v>
      </c>
      <c r="H23" s="43">
        <f t="shared" si="1"/>
        <v>0</v>
      </c>
      <c r="I23" s="48" t="s">
        <v>6</v>
      </c>
      <c r="J23" s="45">
        <v>45814</v>
      </c>
      <c r="L23" s="36"/>
      <c r="M23" s="18"/>
      <c r="N23" s="17"/>
    </row>
    <row r="24" spans="2:14" ht="66" customHeight="1" x14ac:dyDescent="0.25">
      <c r="B24" s="39">
        <v>15</v>
      </c>
      <c r="C24" s="27" t="s">
        <v>76</v>
      </c>
      <c r="D24" s="68" t="s">
        <v>68</v>
      </c>
      <c r="E24" s="68" t="s">
        <v>24</v>
      </c>
      <c r="F24" s="54">
        <v>159000</v>
      </c>
      <c r="G24" s="52">
        <f t="shared" si="0"/>
        <v>159000</v>
      </c>
      <c r="H24" s="43">
        <f t="shared" si="1"/>
        <v>0</v>
      </c>
      <c r="I24" s="48" t="s">
        <v>6</v>
      </c>
      <c r="J24" s="45">
        <v>45814</v>
      </c>
      <c r="L24" s="36"/>
      <c r="M24" s="18"/>
      <c r="N24" s="17"/>
    </row>
    <row r="25" spans="2:14" ht="18.75" customHeight="1" x14ac:dyDescent="0.25">
      <c r="B25" s="39">
        <v>16</v>
      </c>
      <c r="C25" s="27" t="s">
        <v>77</v>
      </c>
      <c r="D25" s="68" t="s">
        <v>69</v>
      </c>
      <c r="E25" s="68" t="s">
        <v>17</v>
      </c>
      <c r="F25" s="54">
        <v>165499.96</v>
      </c>
      <c r="G25" s="52">
        <f t="shared" ref="G25:G31" si="2">F25</f>
        <v>165499.96</v>
      </c>
      <c r="H25" s="43">
        <f t="shared" ref="H25:H32" si="3">F25-G25</f>
        <v>0</v>
      </c>
      <c r="I25" s="48" t="s">
        <v>6</v>
      </c>
      <c r="J25" s="45">
        <v>45814</v>
      </c>
      <c r="L25" s="36"/>
      <c r="M25" s="18"/>
      <c r="N25" s="17"/>
    </row>
    <row r="26" spans="2:14" ht="15.75" x14ac:dyDescent="0.25">
      <c r="B26" s="39">
        <v>17</v>
      </c>
      <c r="C26" s="27" t="s">
        <v>25</v>
      </c>
      <c r="D26" s="68" t="s">
        <v>70</v>
      </c>
      <c r="E26" s="68" t="s">
        <v>78</v>
      </c>
      <c r="F26" s="54">
        <v>452553.2</v>
      </c>
      <c r="G26" s="52">
        <f t="shared" si="2"/>
        <v>452553.2</v>
      </c>
      <c r="H26" s="43">
        <f t="shared" si="3"/>
        <v>0</v>
      </c>
      <c r="I26" s="48" t="s">
        <v>6</v>
      </c>
      <c r="J26" s="45">
        <v>45814</v>
      </c>
      <c r="L26" s="36"/>
      <c r="M26" s="18"/>
      <c r="N26" s="17"/>
    </row>
    <row r="27" spans="2:14" ht="15.75" x14ac:dyDescent="0.25">
      <c r="B27" s="39">
        <v>18</v>
      </c>
      <c r="C27" s="26" t="s">
        <v>79</v>
      </c>
      <c r="D27" s="68" t="s">
        <v>71</v>
      </c>
      <c r="E27" s="76">
        <v>45302</v>
      </c>
      <c r="F27" s="54">
        <v>227500</v>
      </c>
      <c r="G27" s="52">
        <f t="shared" si="2"/>
        <v>227500</v>
      </c>
      <c r="H27" s="43">
        <f t="shared" si="3"/>
        <v>0</v>
      </c>
      <c r="I27" s="48" t="s">
        <v>6</v>
      </c>
      <c r="J27" s="45">
        <v>45906</v>
      </c>
      <c r="L27" s="36"/>
      <c r="M27" s="18"/>
      <c r="N27" s="17"/>
    </row>
    <row r="28" spans="2:14" ht="25.5" customHeight="1" x14ac:dyDescent="0.25">
      <c r="B28" s="39">
        <v>19</v>
      </c>
      <c r="C28" s="27" t="s">
        <v>81</v>
      </c>
      <c r="D28" s="68" t="s">
        <v>72</v>
      </c>
      <c r="E28" s="68" t="s">
        <v>80</v>
      </c>
      <c r="F28" s="54">
        <v>159600</v>
      </c>
      <c r="G28" s="52">
        <f t="shared" si="2"/>
        <v>159600</v>
      </c>
      <c r="H28" s="43">
        <f t="shared" si="3"/>
        <v>0</v>
      </c>
      <c r="I28" s="48" t="s">
        <v>6</v>
      </c>
      <c r="J28" s="45">
        <v>45906</v>
      </c>
      <c r="L28" s="36"/>
      <c r="M28" s="18"/>
      <c r="N28" s="17"/>
    </row>
    <row r="29" spans="2:14" ht="15.75" x14ac:dyDescent="0.25">
      <c r="B29" s="39">
        <v>20</v>
      </c>
      <c r="C29" s="27" t="s">
        <v>83</v>
      </c>
      <c r="D29" s="68" t="s">
        <v>73</v>
      </c>
      <c r="E29" s="68" t="s">
        <v>82</v>
      </c>
      <c r="F29" s="54">
        <v>15930</v>
      </c>
      <c r="G29" s="49">
        <f t="shared" si="2"/>
        <v>15930</v>
      </c>
      <c r="H29" s="43">
        <f t="shared" si="3"/>
        <v>0</v>
      </c>
      <c r="I29" s="48" t="s">
        <v>6</v>
      </c>
      <c r="J29" s="45">
        <v>45997</v>
      </c>
      <c r="L29" s="36"/>
      <c r="M29" s="18"/>
      <c r="N29" s="17"/>
    </row>
    <row r="30" spans="2:14" ht="19.5" customHeight="1" x14ac:dyDescent="0.25">
      <c r="B30" s="39">
        <v>21</v>
      </c>
      <c r="C30" s="27" t="s">
        <v>85</v>
      </c>
      <c r="D30" s="73" t="s">
        <v>74</v>
      </c>
      <c r="E30" s="69" t="s">
        <v>84</v>
      </c>
      <c r="F30" s="75">
        <v>141600</v>
      </c>
      <c r="G30" s="49">
        <f t="shared" si="2"/>
        <v>141600</v>
      </c>
      <c r="H30" s="43">
        <f t="shared" si="3"/>
        <v>0</v>
      </c>
      <c r="I30" s="48" t="s">
        <v>6</v>
      </c>
      <c r="J30" s="45">
        <v>45997</v>
      </c>
      <c r="L30" s="36"/>
      <c r="M30" s="18"/>
      <c r="N30" s="17"/>
    </row>
    <row r="31" spans="2:14" ht="29.25" customHeight="1" x14ac:dyDescent="0.25">
      <c r="B31" s="39">
        <v>22</v>
      </c>
      <c r="C31" s="26" t="s">
        <v>88</v>
      </c>
      <c r="D31" s="68" t="s">
        <v>86</v>
      </c>
      <c r="E31" s="47" t="s">
        <v>87</v>
      </c>
      <c r="F31" s="54">
        <f>194591.42+116973.12</f>
        <v>311564.54000000004</v>
      </c>
      <c r="G31" s="49">
        <f t="shared" si="2"/>
        <v>311564.54000000004</v>
      </c>
      <c r="H31" s="43">
        <f t="shared" si="3"/>
        <v>0</v>
      </c>
      <c r="I31" s="48" t="s">
        <v>6</v>
      </c>
      <c r="J31" s="45">
        <v>45997</v>
      </c>
      <c r="L31" s="36"/>
      <c r="M31" s="18"/>
      <c r="N31" s="17"/>
    </row>
    <row r="32" spans="2:14" ht="15.75" x14ac:dyDescent="0.25">
      <c r="B32" s="39">
        <v>23</v>
      </c>
      <c r="C32" s="61" t="s">
        <v>92</v>
      </c>
      <c r="D32" s="68" t="s">
        <v>89</v>
      </c>
      <c r="E32" s="62">
        <v>45363</v>
      </c>
      <c r="F32" s="59">
        <v>42480</v>
      </c>
      <c r="G32" s="63">
        <f t="shared" si="0"/>
        <v>42480</v>
      </c>
      <c r="H32" s="64">
        <f t="shared" si="3"/>
        <v>0</v>
      </c>
      <c r="I32" s="65" t="s">
        <v>6</v>
      </c>
      <c r="J32" s="66" t="s">
        <v>28</v>
      </c>
      <c r="L32" s="36"/>
      <c r="M32" s="18"/>
      <c r="N32" s="17"/>
    </row>
    <row r="33" spans="2:14" ht="15.75" x14ac:dyDescent="0.25">
      <c r="B33" s="39">
        <v>24</v>
      </c>
      <c r="C33" s="27" t="s">
        <v>93</v>
      </c>
      <c r="D33" s="68" t="s">
        <v>23</v>
      </c>
      <c r="E33" s="47">
        <v>45964</v>
      </c>
      <c r="F33" s="54">
        <v>81420</v>
      </c>
      <c r="G33" s="49">
        <f t="shared" si="0"/>
        <v>81420</v>
      </c>
      <c r="H33" s="43">
        <v>0</v>
      </c>
      <c r="I33" s="48" t="s">
        <v>6</v>
      </c>
      <c r="J33" s="66" t="s">
        <v>28</v>
      </c>
      <c r="L33" s="36"/>
      <c r="M33" s="18"/>
      <c r="N33" s="17"/>
    </row>
    <row r="34" spans="2:14" ht="21" customHeight="1" x14ac:dyDescent="0.25">
      <c r="B34" s="39">
        <v>25</v>
      </c>
      <c r="C34" s="27" t="s">
        <v>95</v>
      </c>
      <c r="D34" s="68" t="s">
        <v>90</v>
      </c>
      <c r="E34" s="41" t="s">
        <v>94</v>
      </c>
      <c r="F34" s="54">
        <v>135700</v>
      </c>
      <c r="G34" s="52">
        <f t="shared" ref="G34:G64" si="4">F34</f>
        <v>135700</v>
      </c>
      <c r="H34" s="43" t="s">
        <v>14</v>
      </c>
      <c r="I34" s="44" t="s">
        <v>6</v>
      </c>
      <c r="J34" s="66" t="s">
        <v>28</v>
      </c>
      <c r="L34" s="36"/>
      <c r="M34" s="18"/>
      <c r="N34" s="17"/>
    </row>
    <row r="35" spans="2:14" ht="28.5" customHeight="1" x14ac:dyDescent="0.25">
      <c r="B35" s="46">
        <v>26</v>
      </c>
      <c r="C35" s="27" t="s">
        <v>96</v>
      </c>
      <c r="D35" s="73" t="s">
        <v>91</v>
      </c>
      <c r="E35" s="67">
        <v>45484</v>
      </c>
      <c r="F35" s="54">
        <v>185520</v>
      </c>
      <c r="G35" s="42">
        <f t="shared" si="4"/>
        <v>185520</v>
      </c>
      <c r="H35" s="43">
        <f t="shared" si="1"/>
        <v>0</v>
      </c>
      <c r="I35" s="48" t="s">
        <v>6</v>
      </c>
      <c r="J35" s="66" t="s">
        <v>28</v>
      </c>
      <c r="L35" s="36"/>
      <c r="M35" s="18"/>
      <c r="N35" s="17"/>
    </row>
    <row r="36" spans="2:14" ht="15.75" x14ac:dyDescent="0.25">
      <c r="B36" s="46">
        <v>27</v>
      </c>
      <c r="C36" s="27" t="s">
        <v>99</v>
      </c>
      <c r="D36" s="69" t="s">
        <v>98</v>
      </c>
      <c r="E36" s="47" t="s">
        <v>97</v>
      </c>
      <c r="F36" s="60">
        <f>16000+16000</f>
        <v>32000</v>
      </c>
      <c r="G36" s="52">
        <f t="shared" si="4"/>
        <v>32000</v>
      </c>
      <c r="H36" s="43">
        <f t="shared" si="1"/>
        <v>0</v>
      </c>
      <c r="I36" s="48" t="s">
        <v>6</v>
      </c>
      <c r="J36" s="66" t="s">
        <v>28</v>
      </c>
      <c r="L36" s="36"/>
      <c r="M36" s="18"/>
      <c r="N36" s="17"/>
    </row>
    <row r="37" spans="2:14" ht="15.75" x14ac:dyDescent="0.25">
      <c r="B37" s="50">
        <v>28</v>
      </c>
      <c r="C37" s="27" t="s">
        <v>96</v>
      </c>
      <c r="D37" s="68" t="s">
        <v>100</v>
      </c>
      <c r="E37" s="47">
        <v>45543</v>
      </c>
      <c r="F37" s="59">
        <v>656000</v>
      </c>
      <c r="G37" s="52">
        <f t="shared" si="4"/>
        <v>656000</v>
      </c>
      <c r="H37" s="43">
        <f t="shared" si="1"/>
        <v>0</v>
      </c>
      <c r="I37" s="48" t="s">
        <v>6</v>
      </c>
      <c r="J37" s="66" t="s">
        <v>28</v>
      </c>
      <c r="L37" s="36"/>
      <c r="M37" s="18"/>
      <c r="N37" s="17"/>
    </row>
    <row r="38" spans="2:14" ht="15.75" x14ac:dyDescent="0.25">
      <c r="B38" s="46">
        <v>29</v>
      </c>
      <c r="C38" s="27" t="s">
        <v>102</v>
      </c>
      <c r="D38" s="73" t="s">
        <v>101</v>
      </c>
      <c r="E38" s="41">
        <v>45722</v>
      </c>
      <c r="F38" s="75">
        <v>81420</v>
      </c>
      <c r="G38" s="52">
        <f t="shared" si="4"/>
        <v>81420</v>
      </c>
      <c r="H38" s="43">
        <f t="shared" si="1"/>
        <v>0</v>
      </c>
      <c r="I38" s="48" t="s">
        <v>6</v>
      </c>
      <c r="J38" s="66" t="s">
        <v>28</v>
      </c>
      <c r="L38" s="36"/>
      <c r="M38" s="18"/>
      <c r="N38" s="17"/>
    </row>
    <row r="39" spans="2:14" ht="15.75" x14ac:dyDescent="0.25">
      <c r="B39" s="39">
        <v>30</v>
      </c>
      <c r="C39" s="26" t="s">
        <v>25</v>
      </c>
      <c r="D39" s="68" t="s">
        <v>103</v>
      </c>
      <c r="E39" s="41" t="s">
        <v>104</v>
      </c>
      <c r="F39" s="54">
        <f>236000+118000</f>
        <v>354000</v>
      </c>
      <c r="G39" s="52">
        <f t="shared" si="4"/>
        <v>354000</v>
      </c>
      <c r="H39" s="43">
        <f t="shared" si="1"/>
        <v>0</v>
      </c>
      <c r="I39" s="48" t="s">
        <v>6</v>
      </c>
      <c r="J39" s="45" t="s">
        <v>29</v>
      </c>
      <c r="L39" s="36"/>
      <c r="M39" s="18"/>
      <c r="N39" s="17"/>
    </row>
    <row r="40" spans="2:14" ht="15.75" x14ac:dyDescent="0.25">
      <c r="B40" s="39">
        <v>31</v>
      </c>
      <c r="C40" s="27" t="s">
        <v>107</v>
      </c>
      <c r="D40" s="68" t="s">
        <v>105</v>
      </c>
      <c r="E40" s="41">
        <v>45843</v>
      </c>
      <c r="F40" s="59">
        <v>69678</v>
      </c>
      <c r="G40" s="52">
        <f t="shared" si="4"/>
        <v>69678</v>
      </c>
      <c r="H40" s="43">
        <f t="shared" si="1"/>
        <v>0</v>
      </c>
      <c r="I40" s="48" t="s">
        <v>6</v>
      </c>
      <c r="J40" s="45">
        <v>45997</v>
      </c>
      <c r="L40" s="36"/>
      <c r="M40" s="18"/>
      <c r="N40" s="17"/>
    </row>
    <row r="41" spans="2:14" ht="15.75" x14ac:dyDescent="0.25">
      <c r="B41" s="39">
        <v>32</v>
      </c>
      <c r="C41" s="27" t="s">
        <v>108</v>
      </c>
      <c r="D41" s="73" t="s">
        <v>106</v>
      </c>
      <c r="E41" s="41" t="s">
        <v>19</v>
      </c>
      <c r="F41" s="75">
        <v>269687.02</v>
      </c>
      <c r="G41" s="52">
        <f t="shared" si="4"/>
        <v>269687.02</v>
      </c>
      <c r="H41" s="43">
        <f t="shared" si="1"/>
        <v>0</v>
      </c>
      <c r="I41" s="48" t="s">
        <v>6</v>
      </c>
      <c r="J41" s="45">
        <v>45997</v>
      </c>
      <c r="L41" s="36"/>
      <c r="M41" s="18"/>
      <c r="N41" s="17"/>
    </row>
    <row r="42" spans="2:14" ht="37.5" customHeight="1" x14ac:dyDescent="0.25">
      <c r="B42" s="39">
        <v>33</v>
      </c>
      <c r="C42" s="27" t="s">
        <v>109</v>
      </c>
      <c r="D42" s="68" t="s">
        <v>110</v>
      </c>
      <c r="E42" s="41" t="s">
        <v>111</v>
      </c>
      <c r="F42" s="54">
        <f>235528+181720</f>
        <v>417248</v>
      </c>
      <c r="G42" s="52">
        <f t="shared" si="4"/>
        <v>417248</v>
      </c>
      <c r="H42" s="43">
        <f t="shared" si="1"/>
        <v>0</v>
      </c>
      <c r="I42" s="48" t="s">
        <v>6</v>
      </c>
      <c r="J42" s="45">
        <v>45997</v>
      </c>
      <c r="L42" s="36"/>
      <c r="M42" s="18"/>
      <c r="N42" s="17"/>
    </row>
    <row r="43" spans="2:14" ht="15.75" x14ac:dyDescent="0.25">
      <c r="B43" s="39">
        <v>34</v>
      </c>
      <c r="C43" s="27" t="s">
        <v>125</v>
      </c>
      <c r="D43" s="68" t="s">
        <v>112</v>
      </c>
      <c r="E43" s="41" t="s">
        <v>124</v>
      </c>
      <c r="F43" s="59">
        <v>60823.1</v>
      </c>
      <c r="G43" s="52">
        <f t="shared" si="4"/>
        <v>60823.1</v>
      </c>
      <c r="H43" s="43">
        <f t="shared" si="1"/>
        <v>0</v>
      </c>
      <c r="I43" s="48" t="s">
        <v>6</v>
      </c>
      <c r="J43" s="45">
        <v>45997</v>
      </c>
      <c r="L43" s="36"/>
      <c r="M43" s="18"/>
      <c r="N43" s="17"/>
    </row>
    <row r="44" spans="2:14" ht="17.25" customHeight="1" x14ac:dyDescent="0.25">
      <c r="B44" s="46">
        <v>35</v>
      </c>
      <c r="C44" s="27" t="s">
        <v>126</v>
      </c>
      <c r="D44" s="68" t="s">
        <v>113</v>
      </c>
      <c r="E44" s="41" t="s">
        <v>22</v>
      </c>
      <c r="F44" s="54">
        <v>23600</v>
      </c>
      <c r="G44" s="52">
        <f t="shared" si="4"/>
        <v>23600</v>
      </c>
      <c r="H44" s="43">
        <f t="shared" si="1"/>
        <v>0</v>
      </c>
      <c r="I44" s="48" t="s">
        <v>6</v>
      </c>
      <c r="J44" s="45">
        <v>45997</v>
      </c>
      <c r="L44" s="36"/>
      <c r="M44" s="18"/>
      <c r="N44" s="17"/>
    </row>
    <row r="45" spans="2:14" ht="17.25" customHeight="1" x14ac:dyDescent="0.25">
      <c r="B45" s="39">
        <v>36</v>
      </c>
      <c r="C45" s="27" t="s">
        <v>128</v>
      </c>
      <c r="D45" s="68" t="s">
        <v>21</v>
      </c>
      <c r="E45" s="41" t="s">
        <v>127</v>
      </c>
      <c r="F45" s="54">
        <v>1226161.6000000001</v>
      </c>
      <c r="G45" s="52">
        <f t="shared" si="4"/>
        <v>1226161.6000000001</v>
      </c>
      <c r="H45" s="43">
        <f t="shared" si="1"/>
        <v>0</v>
      </c>
      <c r="I45" s="48" t="s">
        <v>6</v>
      </c>
      <c r="J45" s="45" t="s">
        <v>30</v>
      </c>
      <c r="L45" s="36"/>
      <c r="M45" s="18"/>
      <c r="N45" s="17"/>
    </row>
    <row r="46" spans="2:14" ht="21" customHeight="1" x14ac:dyDescent="0.25">
      <c r="B46" s="39">
        <v>37</v>
      </c>
      <c r="C46" s="26" t="s">
        <v>129</v>
      </c>
      <c r="D46" s="68" t="s">
        <v>114</v>
      </c>
      <c r="E46" s="47">
        <v>45718</v>
      </c>
      <c r="F46" s="54">
        <v>428280.92</v>
      </c>
      <c r="G46" s="52">
        <f t="shared" si="4"/>
        <v>428280.92</v>
      </c>
      <c r="H46" s="43">
        <f t="shared" si="1"/>
        <v>0</v>
      </c>
      <c r="I46" s="48" t="s">
        <v>6</v>
      </c>
      <c r="J46" s="45" t="s">
        <v>30</v>
      </c>
      <c r="L46" s="36"/>
      <c r="M46" s="18"/>
      <c r="N46" s="17"/>
    </row>
    <row r="47" spans="2:14" ht="15.75" x14ac:dyDescent="0.25">
      <c r="B47" s="39">
        <v>38</v>
      </c>
      <c r="C47" s="26" t="s">
        <v>130</v>
      </c>
      <c r="D47" s="68" t="s">
        <v>115</v>
      </c>
      <c r="E47" s="47">
        <v>45722</v>
      </c>
      <c r="F47" s="54">
        <v>81420</v>
      </c>
      <c r="G47" s="52">
        <f t="shared" si="4"/>
        <v>81420</v>
      </c>
      <c r="H47" s="43">
        <f t="shared" si="1"/>
        <v>0</v>
      </c>
      <c r="I47" s="48" t="s">
        <v>6</v>
      </c>
      <c r="J47" s="45" t="s">
        <v>30</v>
      </c>
      <c r="L47" s="36"/>
      <c r="M47" s="18"/>
      <c r="N47" s="17"/>
    </row>
    <row r="48" spans="2:14" ht="15.75" x14ac:dyDescent="0.25">
      <c r="B48" s="51">
        <v>39</v>
      </c>
      <c r="C48" s="26" t="s">
        <v>25</v>
      </c>
      <c r="D48" s="68" t="s">
        <v>116</v>
      </c>
      <c r="E48" s="47" t="s">
        <v>26</v>
      </c>
      <c r="F48" s="54">
        <v>90978</v>
      </c>
      <c r="G48" s="49">
        <f t="shared" si="4"/>
        <v>90978</v>
      </c>
      <c r="H48" s="43">
        <f t="shared" si="1"/>
        <v>0</v>
      </c>
      <c r="I48" s="48" t="s">
        <v>6</v>
      </c>
      <c r="J48" s="45" t="s">
        <v>30</v>
      </c>
      <c r="L48" s="36"/>
      <c r="M48" s="18"/>
      <c r="N48" s="17"/>
    </row>
    <row r="49" spans="2:14" ht="16.5" customHeight="1" x14ac:dyDescent="0.25">
      <c r="B49" s="46">
        <v>40</v>
      </c>
      <c r="C49" s="27" t="s">
        <v>131</v>
      </c>
      <c r="D49" s="68" t="s">
        <v>117</v>
      </c>
      <c r="E49" s="47">
        <v>45693</v>
      </c>
      <c r="F49" s="54">
        <v>559910</v>
      </c>
      <c r="G49" s="49">
        <f t="shared" si="4"/>
        <v>559910</v>
      </c>
      <c r="H49" s="43">
        <f t="shared" si="1"/>
        <v>0</v>
      </c>
      <c r="I49" s="48" t="s">
        <v>6</v>
      </c>
      <c r="J49" s="45" t="s">
        <v>30</v>
      </c>
      <c r="L49" s="36"/>
      <c r="M49" s="18"/>
      <c r="N49" s="17"/>
    </row>
    <row r="50" spans="2:14" ht="15.75" x14ac:dyDescent="0.25">
      <c r="B50" s="50">
        <v>41</v>
      </c>
      <c r="C50" s="26" t="s">
        <v>133</v>
      </c>
      <c r="D50" s="68" t="s">
        <v>118</v>
      </c>
      <c r="E50" s="47" t="s">
        <v>132</v>
      </c>
      <c r="F50" s="54">
        <v>243139</v>
      </c>
      <c r="G50" s="49">
        <f t="shared" si="4"/>
        <v>243139</v>
      </c>
      <c r="H50" s="43">
        <f t="shared" si="1"/>
        <v>0</v>
      </c>
      <c r="I50" s="48" t="s">
        <v>6</v>
      </c>
      <c r="J50" s="45" t="s">
        <v>30</v>
      </c>
      <c r="L50" s="36"/>
      <c r="M50" s="18"/>
      <c r="N50" s="17"/>
    </row>
    <row r="51" spans="2:14" ht="15.75" x14ac:dyDescent="0.25">
      <c r="B51" s="46">
        <v>42</v>
      </c>
      <c r="C51" s="26" t="s">
        <v>128</v>
      </c>
      <c r="D51" s="68" t="s">
        <v>119</v>
      </c>
      <c r="E51" s="47">
        <v>45905</v>
      </c>
      <c r="F51" s="54">
        <v>534200.16</v>
      </c>
      <c r="G51" s="52">
        <f t="shared" si="4"/>
        <v>534200.16</v>
      </c>
      <c r="H51" s="43">
        <f t="shared" si="1"/>
        <v>0</v>
      </c>
      <c r="I51" s="48" t="s">
        <v>6</v>
      </c>
      <c r="J51" s="45" t="s">
        <v>31</v>
      </c>
      <c r="L51" s="36"/>
      <c r="M51" s="18"/>
      <c r="N51" s="17"/>
    </row>
    <row r="52" spans="2:14" ht="15.75" x14ac:dyDescent="0.25">
      <c r="B52" s="46">
        <v>43</v>
      </c>
      <c r="C52" s="27" t="s">
        <v>134</v>
      </c>
      <c r="D52" s="68" t="s">
        <v>120</v>
      </c>
      <c r="E52" s="47">
        <v>45839</v>
      </c>
      <c r="F52" s="54">
        <v>118023.6</v>
      </c>
      <c r="G52" s="52">
        <f t="shared" si="4"/>
        <v>118023.6</v>
      </c>
      <c r="H52" s="43">
        <f t="shared" si="1"/>
        <v>0</v>
      </c>
      <c r="I52" s="48" t="s">
        <v>6</v>
      </c>
      <c r="J52" s="45" t="s">
        <v>31</v>
      </c>
      <c r="L52" s="36"/>
      <c r="M52" s="18"/>
      <c r="N52" s="17"/>
    </row>
    <row r="53" spans="2:14" ht="15.75" x14ac:dyDescent="0.25">
      <c r="B53" s="46">
        <v>44</v>
      </c>
      <c r="C53" s="27" t="s">
        <v>136</v>
      </c>
      <c r="D53" s="68" t="s">
        <v>121</v>
      </c>
      <c r="E53" s="47" t="s">
        <v>135</v>
      </c>
      <c r="F53" s="54">
        <v>94872</v>
      </c>
      <c r="G53" s="52">
        <f t="shared" si="4"/>
        <v>94872</v>
      </c>
      <c r="H53" s="43"/>
      <c r="I53" s="48" t="s">
        <v>6</v>
      </c>
      <c r="J53" s="45" t="s">
        <v>31</v>
      </c>
      <c r="L53" s="36"/>
      <c r="M53" s="18"/>
      <c r="N53" s="17"/>
    </row>
    <row r="54" spans="2:14" ht="31.5" customHeight="1" x14ac:dyDescent="0.25">
      <c r="B54" s="46">
        <v>45</v>
      </c>
      <c r="C54" s="26" t="s">
        <v>139</v>
      </c>
      <c r="D54" s="68" t="s">
        <v>137</v>
      </c>
      <c r="E54" s="47" t="s">
        <v>138</v>
      </c>
      <c r="F54" s="54">
        <f>573480+318600</f>
        <v>892080</v>
      </c>
      <c r="G54" s="52">
        <f t="shared" si="4"/>
        <v>892080</v>
      </c>
      <c r="H54" s="43">
        <f t="shared" si="1"/>
        <v>0</v>
      </c>
      <c r="I54" s="48" t="s">
        <v>6</v>
      </c>
      <c r="J54" s="45" t="s">
        <v>31</v>
      </c>
      <c r="L54" s="36"/>
      <c r="M54" s="18"/>
      <c r="N54" s="17"/>
    </row>
    <row r="55" spans="2:14" ht="31.5" x14ac:dyDescent="0.25">
      <c r="B55" s="46">
        <v>46</v>
      </c>
      <c r="C55" s="27" t="s">
        <v>140</v>
      </c>
      <c r="D55" s="68" t="s">
        <v>122</v>
      </c>
      <c r="E55" s="47">
        <v>45842</v>
      </c>
      <c r="F55" s="54">
        <v>23010</v>
      </c>
      <c r="G55" s="52">
        <f t="shared" si="4"/>
        <v>23010</v>
      </c>
      <c r="H55" s="43">
        <f t="shared" si="1"/>
        <v>0</v>
      </c>
      <c r="I55" s="48" t="s">
        <v>6</v>
      </c>
      <c r="J55" s="45" t="s">
        <v>32</v>
      </c>
      <c r="L55" s="36"/>
      <c r="M55" s="18"/>
      <c r="N55" s="17"/>
    </row>
    <row r="56" spans="2:14" ht="15.75" x14ac:dyDescent="0.25">
      <c r="B56" s="46">
        <v>47</v>
      </c>
      <c r="C56" s="26" t="s">
        <v>141</v>
      </c>
      <c r="D56" s="68" t="s">
        <v>115</v>
      </c>
      <c r="E56" s="47">
        <v>45722</v>
      </c>
      <c r="F56" s="54">
        <v>162840</v>
      </c>
      <c r="G56" s="52">
        <f t="shared" si="4"/>
        <v>162840</v>
      </c>
      <c r="H56" s="43">
        <f t="shared" si="1"/>
        <v>0</v>
      </c>
      <c r="I56" s="48" t="s">
        <v>6</v>
      </c>
      <c r="J56" s="45" t="s">
        <v>32</v>
      </c>
      <c r="L56" s="36"/>
      <c r="M56" s="18"/>
      <c r="N56" s="17"/>
    </row>
    <row r="57" spans="2:14" ht="20.25" customHeight="1" x14ac:dyDescent="0.25">
      <c r="B57" s="46">
        <v>48</v>
      </c>
      <c r="C57" s="27" t="s">
        <v>142</v>
      </c>
      <c r="D57" s="73" t="s">
        <v>123</v>
      </c>
      <c r="E57" s="47">
        <v>45662</v>
      </c>
      <c r="F57" s="75">
        <v>123900</v>
      </c>
      <c r="G57" s="52">
        <f t="shared" si="4"/>
        <v>123900</v>
      </c>
      <c r="H57" s="43">
        <f t="shared" si="1"/>
        <v>0</v>
      </c>
      <c r="I57" s="48" t="s">
        <v>6</v>
      </c>
      <c r="J57" s="45" t="s">
        <v>32</v>
      </c>
      <c r="L57" s="36"/>
      <c r="M57" s="18"/>
      <c r="N57" s="17"/>
    </row>
    <row r="58" spans="2:14" ht="30.75" customHeight="1" x14ac:dyDescent="0.25">
      <c r="B58" s="46">
        <v>49</v>
      </c>
      <c r="C58" s="26" t="s">
        <v>145</v>
      </c>
      <c r="D58" s="68" t="s">
        <v>143</v>
      </c>
      <c r="E58" s="47" t="s">
        <v>144</v>
      </c>
      <c r="F58" s="54">
        <f>498781.28+498781.28</f>
        <v>997562.56</v>
      </c>
      <c r="G58" s="49">
        <f>F58</f>
        <v>997562.56</v>
      </c>
      <c r="H58" s="43">
        <f>F58-G58</f>
        <v>0</v>
      </c>
      <c r="I58" s="48" t="s">
        <v>6</v>
      </c>
      <c r="J58" s="45" t="s">
        <v>33</v>
      </c>
      <c r="L58" s="36"/>
      <c r="M58" s="18"/>
      <c r="N58" s="17"/>
    </row>
    <row r="59" spans="2:14" ht="15.75" x14ac:dyDescent="0.25">
      <c r="B59" s="46">
        <v>50</v>
      </c>
      <c r="C59" s="27" t="s">
        <v>148</v>
      </c>
      <c r="D59" s="58" t="s">
        <v>147</v>
      </c>
      <c r="E59" s="47" t="s">
        <v>146</v>
      </c>
      <c r="F59" s="54">
        <f>112985+64015</f>
        <v>177000</v>
      </c>
      <c r="G59" s="49">
        <f>F59</f>
        <v>177000</v>
      </c>
      <c r="H59" s="43">
        <f>F59-G59</f>
        <v>0</v>
      </c>
      <c r="I59" s="48" t="s">
        <v>6</v>
      </c>
      <c r="J59" s="45" t="s">
        <v>34</v>
      </c>
      <c r="L59" s="36"/>
      <c r="M59" s="18"/>
      <c r="N59" s="17"/>
    </row>
    <row r="60" spans="2:14" ht="15.75" x14ac:dyDescent="0.25">
      <c r="B60" s="46">
        <v>51</v>
      </c>
      <c r="C60" s="27" t="s">
        <v>153</v>
      </c>
      <c r="D60" s="68" t="s">
        <v>149</v>
      </c>
      <c r="E60" s="47">
        <v>45932</v>
      </c>
      <c r="F60" s="59">
        <v>174168</v>
      </c>
      <c r="G60" s="49">
        <f t="shared" si="4"/>
        <v>174168</v>
      </c>
      <c r="H60" s="43">
        <f t="shared" si="1"/>
        <v>0</v>
      </c>
      <c r="I60" s="48" t="s">
        <v>6</v>
      </c>
      <c r="J60" s="45" t="s">
        <v>34</v>
      </c>
      <c r="L60" s="36"/>
      <c r="M60" s="18"/>
      <c r="N60" s="17"/>
    </row>
    <row r="61" spans="2:14" ht="15.75" x14ac:dyDescent="0.25">
      <c r="B61" s="46">
        <v>52</v>
      </c>
      <c r="C61" s="27" t="s">
        <v>154</v>
      </c>
      <c r="D61" s="68" t="s">
        <v>150</v>
      </c>
      <c r="E61" s="47">
        <v>45934</v>
      </c>
      <c r="F61" s="54">
        <v>228387.82</v>
      </c>
      <c r="G61" s="49">
        <f t="shared" si="4"/>
        <v>228387.82</v>
      </c>
      <c r="H61" s="43">
        <f t="shared" si="1"/>
        <v>0</v>
      </c>
      <c r="I61" s="48" t="s">
        <v>6</v>
      </c>
      <c r="J61" s="45" t="s">
        <v>35</v>
      </c>
      <c r="L61" s="36"/>
      <c r="M61" s="18"/>
      <c r="N61" s="17"/>
    </row>
    <row r="62" spans="2:14" ht="15.75" x14ac:dyDescent="0.25">
      <c r="B62" s="46">
        <v>53</v>
      </c>
      <c r="C62" s="27" t="s">
        <v>15</v>
      </c>
      <c r="D62" s="68" t="s">
        <v>151</v>
      </c>
      <c r="E62" s="41" t="s">
        <v>155</v>
      </c>
      <c r="F62" s="54">
        <v>360000</v>
      </c>
      <c r="G62" s="49">
        <f t="shared" si="4"/>
        <v>360000</v>
      </c>
      <c r="H62" s="43">
        <f t="shared" si="1"/>
        <v>0</v>
      </c>
      <c r="I62" s="48" t="s">
        <v>6</v>
      </c>
      <c r="J62" s="45" t="s">
        <v>36</v>
      </c>
      <c r="L62" s="36"/>
      <c r="M62" s="18"/>
      <c r="N62" s="17"/>
    </row>
    <row r="63" spans="2:14" ht="16.5" thickBot="1" x14ac:dyDescent="0.3">
      <c r="B63" s="46">
        <v>54</v>
      </c>
      <c r="C63" s="27" t="s">
        <v>157</v>
      </c>
      <c r="D63" s="69" t="s">
        <v>152</v>
      </c>
      <c r="E63" s="57" t="s">
        <v>156</v>
      </c>
      <c r="F63" s="75">
        <v>200000</v>
      </c>
      <c r="G63" s="52">
        <f t="shared" si="4"/>
        <v>200000</v>
      </c>
      <c r="H63" s="43">
        <f t="shared" si="1"/>
        <v>0</v>
      </c>
      <c r="I63" s="48" t="s">
        <v>6</v>
      </c>
      <c r="J63" s="45" t="s">
        <v>20</v>
      </c>
      <c r="L63" s="36"/>
      <c r="M63" s="18"/>
      <c r="N63" s="17"/>
    </row>
    <row r="64" spans="2:14" ht="126" x14ac:dyDescent="0.25">
      <c r="B64" s="46">
        <v>55</v>
      </c>
      <c r="C64" s="26" t="s">
        <v>160</v>
      </c>
      <c r="D64" s="74" t="s">
        <v>159</v>
      </c>
      <c r="E64" s="41" t="s">
        <v>158</v>
      </c>
      <c r="F64" s="54">
        <f>7639.43+36264.96+43837.21+37182.11+38930.32+47510.95+77397.85+69661.53+68727.1+203135.72+90144.23+92130.18+82909.39+109296.4+83719.43</f>
        <v>1088486.8099999998</v>
      </c>
      <c r="G64" s="52">
        <f t="shared" si="4"/>
        <v>1088486.8099999998</v>
      </c>
      <c r="H64" s="43">
        <f t="shared" si="1"/>
        <v>0</v>
      </c>
      <c r="I64" s="48" t="s">
        <v>6</v>
      </c>
      <c r="J64" s="45" t="s">
        <v>20</v>
      </c>
      <c r="L64" s="36"/>
      <c r="M64" s="18"/>
      <c r="N64" s="17"/>
    </row>
    <row r="65" spans="2:14" ht="15.75" x14ac:dyDescent="0.25">
      <c r="B65" s="46"/>
      <c r="C65" s="27"/>
      <c r="D65" s="40"/>
      <c r="E65" s="41"/>
      <c r="F65" s="54"/>
      <c r="G65" s="52"/>
      <c r="H65" s="43"/>
      <c r="I65" s="44"/>
      <c r="J65" s="35"/>
      <c r="L65" s="36"/>
      <c r="M65" s="18"/>
      <c r="N65" s="17"/>
    </row>
    <row r="66" spans="2:14" ht="15.75" x14ac:dyDescent="0.25">
      <c r="B66" s="22"/>
      <c r="C66" s="22" t="s">
        <v>16</v>
      </c>
      <c r="D66" s="21"/>
      <c r="E66" s="23"/>
      <c r="F66" s="56">
        <f>SUM(F10:F65)</f>
        <v>21545866.629999999</v>
      </c>
      <c r="G66" s="56">
        <f>SUM(G10:G65)</f>
        <v>21545866.629999999</v>
      </c>
      <c r="H66" s="24"/>
      <c r="I66" s="55"/>
      <c r="J66" s="25"/>
      <c r="L66" s="36"/>
      <c r="M66" s="18"/>
      <c r="N66" s="17"/>
    </row>
    <row r="67" spans="2:14" ht="24.75" customHeight="1" x14ac:dyDescent="0.25">
      <c r="B67" s="3"/>
      <c r="C67" s="1"/>
      <c r="D67" s="1"/>
      <c r="E67" s="10"/>
      <c r="F67" s="36"/>
      <c r="G67" s="10"/>
      <c r="H67" s="10"/>
      <c r="I67" s="11"/>
      <c r="J67" s="1"/>
      <c r="L67" s="36"/>
      <c r="M67" s="36"/>
    </row>
    <row r="68" spans="2:14" x14ac:dyDescent="0.25">
      <c r="B68" s="3"/>
      <c r="C68" s="1"/>
      <c r="D68" s="1"/>
      <c r="E68" s="10"/>
      <c r="F68" s="36"/>
      <c r="G68" s="10"/>
      <c r="H68" s="10"/>
      <c r="I68" s="11"/>
      <c r="J68" s="1"/>
      <c r="L68" s="36"/>
      <c r="M68" s="36"/>
    </row>
    <row r="69" spans="2:14" x14ac:dyDescent="0.25">
      <c r="B69" s="3"/>
      <c r="C69" s="1"/>
      <c r="D69" s="1"/>
      <c r="E69" s="10"/>
      <c r="F69" s="36"/>
      <c r="G69" s="10"/>
      <c r="H69" s="10"/>
      <c r="I69" s="11"/>
      <c r="J69" s="1"/>
      <c r="L69" s="36"/>
      <c r="M69" s="36"/>
    </row>
    <row r="70" spans="2:14" ht="15.75" x14ac:dyDescent="0.25">
      <c r="B70" s="2"/>
      <c r="C70" s="12"/>
      <c r="D70" s="12"/>
      <c r="E70" s="10"/>
      <c r="F70" s="36"/>
      <c r="G70" s="10"/>
      <c r="H70" s="10"/>
      <c r="I70" s="11"/>
      <c r="J70" s="1"/>
      <c r="L70" s="36"/>
      <c r="M70" s="36"/>
    </row>
    <row r="71" spans="2:14" x14ac:dyDescent="0.25">
      <c r="B71" s="1"/>
      <c r="C71" s="13" t="s">
        <v>7</v>
      </c>
      <c r="D71" s="1"/>
      <c r="E71" s="1"/>
      <c r="F71" s="36"/>
      <c r="G71" s="19"/>
      <c r="H71" s="1"/>
      <c r="I71" s="11"/>
      <c r="J71" s="1"/>
      <c r="L71" s="36"/>
      <c r="M71" s="36"/>
    </row>
    <row r="72" spans="2:14" x14ac:dyDescent="0.25">
      <c r="B72" s="1"/>
      <c r="C72" s="13" t="s">
        <v>8</v>
      </c>
      <c r="D72" s="1"/>
      <c r="E72" s="1"/>
      <c r="F72" s="36"/>
      <c r="G72" s="19"/>
      <c r="H72" s="1"/>
      <c r="I72" s="1"/>
      <c r="J72" s="1"/>
      <c r="L72" s="36"/>
      <c r="M72" s="36"/>
    </row>
    <row r="73" spans="2:14" ht="14.25" customHeight="1" x14ac:dyDescent="0.25">
      <c r="B73" s="1"/>
      <c r="C73" s="13"/>
      <c r="D73" s="1"/>
      <c r="E73" s="1"/>
      <c r="F73" s="36"/>
      <c r="G73" s="1"/>
      <c r="H73" s="1"/>
      <c r="I73" s="1"/>
      <c r="J73" s="1"/>
      <c r="L73" s="36"/>
      <c r="M73" s="36"/>
    </row>
    <row r="74" spans="2:14" x14ac:dyDescent="0.25">
      <c r="B74" s="1"/>
      <c r="C74" s="13"/>
      <c r="D74" s="1"/>
      <c r="E74" s="1"/>
      <c r="F74" s="36"/>
      <c r="G74" s="1"/>
      <c r="H74" s="1"/>
      <c r="I74" s="1"/>
      <c r="J74" s="1"/>
      <c r="L74" s="36"/>
      <c r="M74" s="36"/>
    </row>
    <row r="75" spans="2:14" x14ac:dyDescent="0.25">
      <c r="F75" s="36"/>
      <c r="L75" s="36"/>
      <c r="M75" s="36"/>
    </row>
    <row r="76" spans="2:14" x14ac:dyDescent="0.25">
      <c r="F76" s="36"/>
      <c r="G76" s="28"/>
      <c r="L76" s="36"/>
      <c r="M76" s="36"/>
    </row>
    <row r="77" spans="2:14" x14ac:dyDescent="0.25">
      <c r="F77" s="36"/>
      <c r="G77" s="17"/>
      <c r="L77" s="36"/>
      <c r="M77" s="36"/>
    </row>
    <row r="78" spans="2:14" x14ac:dyDescent="0.25">
      <c r="F78" s="36"/>
      <c r="G78" s="17"/>
      <c r="H78" s="17"/>
      <c r="L78" s="36"/>
      <c r="M78" s="36"/>
    </row>
    <row r="79" spans="2:14" x14ac:dyDescent="0.25">
      <c r="F79" s="36"/>
      <c r="G79" s="17"/>
      <c r="L79" s="36"/>
      <c r="M79" s="36"/>
    </row>
    <row r="80" spans="2:14" x14ac:dyDescent="0.25">
      <c r="F80" s="36"/>
      <c r="G80" s="17"/>
      <c r="L80" s="36"/>
      <c r="M80" s="36"/>
    </row>
    <row r="81" spans="3:13" x14ac:dyDescent="0.25">
      <c r="F81" s="36"/>
      <c r="G81" s="17"/>
      <c r="L81" s="36"/>
      <c r="M81" s="36"/>
    </row>
    <row r="82" spans="3:13" x14ac:dyDescent="0.25">
      <c r="F82" s="36"/>
      <c r="L82" s="36"/>
      <c r="M82" s="36"/>
    </row>
    <row r="83" spans="3:13" x14ac:dyDescent="0.25">
      <c r="F83" s="36"/>
      <c r="L83" s="36"/>
      <c r="M83" s="36"/>
    </row>
    <row r="84" spans="3:13" x14ac:dyDescent="0.25">
      <c r="F84" s="36"/>
      <c r="L84" s="36"/>
      <c r="M84" s="36"/>
    </row>
    <row r="85" spans="3:13" x14ac:dyDescent="0.25">
      <c r="F85" s="36"/>
      <c r="L85" s="36"/>
      <c r="M85" s="36"/>
    </row>
    <row r="86" spans="3:13" x14ac:dyDescent="0.25">
      <c r="F86" s="36"/>
      <c r="L86" s="36"/>
      <c r="M86" s="36"/>
    </row>
    <row r="87" spans="3:13" x14ac:dyDescent="0.25">
      <c r="F87" s="36"/>
      <c r="L87" s="36"/>
      <c r="M87" s="36"/>
    </row>
    <row r="88" spans="3:13" x14ac:dyDescent="0.25">
      <c r="F88" s="36"/>
      <c r="L88" s="36"/>
      <c r="M88" s="36"/>
    </row>
    <row r="89" spans="3:13" x14ac:dyDescent="0.25">
      <c r="F89" s="36"/>
      <c r="L89" s="36"/>
      <c r="M89" s="36"/>
    </row>
    <row r="90" spans="3:13" x14ac:dyDescent="0.25">
      <c r="F90" s="36"/>
      <c r="L90" s="36"/>
      <c r="M90" s="36"/>
    </row>
    <row r="91" spans="3:13" x14ac:dyDescent="0.25">
      <c r="F91" s="36"/>
      <c r="L91" s="36"/>
      <c r="M91" s="36"/>
    </row>
    <row r="92" spans="3:13" x14ac:dyDescent="0.25">
      <c r="F92" s="36"/>
      <c r="L92" s="36"/>
      <c r="M92" s="36"/>
    </row>
    <row r="93" spans="3:13" x14ac:dyDescent="0.25">
      <c r="C93" s="13"/>
      <c r="F93" s="36"/>
      <c r="L93" s="36"/>
      <c r="M93" s="36"/>
    </row>
    <row r="94" spans="3:13" x14ac:dyDescent="0.25">
      <c r="C94" s="13"/>
      <c r="F94" s="36"/>
      <c r="L94" s="36"/>
      <c r="M94" s="36"/>
    </row>
    <row r="95" spans="3:13" x14ac:dyDescent="0.25">
      <c r="F95" s="36"/>
      <c r="L95" s="36"/>
      <c r="M95" s="36"/>
    </row>
    <row r="96" spans="3:13" x14ac:dyDescent="0.25">
      <c r="F96" s="36"/>
      <c r="L96" s="36"/>
      <c r="M96" s="36"/>
    </row>
    <row r="97" spans="6:13" x14ac:dyDescent="0.25">
      <c r="F97" s="36"/>
      <c r="L97" s="36"/>
      <c r="M97" s="36"/>
    </row>
    <row r="98" spans="6:13" x14ac:dyDescent="0.25">
      <c r="F98" s="36"/>
      <c r="L98" s="36"/>
      <c r="M98" s="36"/>
    </row>
    <row r="99" spans="6:13" x14ac:dyDescent="0.25">
      <c r="F99" s="36"/>
      <c r="L99" s="36"/>
      <c r="M99" s="36"/>
    </row>
    <row r="100" spans="6:13" x14ac:dyDescent="0.25">
      <c r="F100" s="36"/>
      <c r="L100" s="36"/>
      <c r="M100" s="36"/>
    </row>
    <row r="101" spans="6:13" x14ac:dyDescent="0.25">
      <c r="F101" s="36"/>
      <c r="L101" s="36"/>
      <c r="M101" s="36"/>
    </row>
    <row r="102" spans="6:13" x14ac:dyDescent="0.25">
      <c r="F102" s="36"/>
      <c r="L102" s="36"/>
      <c r="M102" s="36"/>
    </row>
    <row r="103" spans="6:13" x14ac:dyDescent="0.25">
      <c r="F103" s="36"/>
      <c r="L103" s="36"/>
      <c r="M103" s="36"/>
    </row>
    <row r="104" spans="6:13" x14ac:dyDescent="0.25">
      <c r="F104" s="36"/>
      <c r="L104" s="36"/>
      <c r="M104" s="36"/>
    </row>
    <row r="105" spans="6:13" x14ac:dyDescent="0.25">
      <c r="F105" s="36"/>
      <c r="L105" s="36"/>
      <c r="M105" s="36"/>
    </row>
    <row r="106" spans="6:13" x14ac:dyDescent="0.25">
      <c r="F106" s="36"/>
      <c r="L106" s="36"/>
      <c r="M106" s="37"/>
    </row>
    <row r="107" spans="6:13" x14ac:dyDescent="0.25">
      <c r="F107" s="36"/>
      <c r="L107" s="36"/>
      <c r="M107" s="36"/>
    </row>
    <row r="108" spans="6:13" x14ac:dyDescent="0.25">
      <c r="F108" s="36"/>
      <c r="L108" s="36"/>
      <c r="M108" s="36"/>
    </row>
    <row r="109" spans="6:13" x14ac:dyDescent="0.25">
      <c r="F109" s="36"/>
      <c r="L109" s="36"/>
      <c r="M109" s="36"/>
    </row>
    <row r="110" spans="6:13" x14ac:dyDescent="0.25">
      <c r="F110" s="36"/>
      <c r="L110" s="36"/>
      <c r="M110" s="36"/>
    </row>
    <row r="111" spans="6:13" x14ac:dyDescent="0.25">
      <c r="F111" s="36"/>
      <c r="L111" s="36"/>
      <c r="M111" s="36"/>
    </row>
    <row r="112" spans="6:13" x14ac:dyDescent="0.25">
      <c r="F112" s="36"/>
      <c r="L112" s="36"/>
      <c r="M112" s="36"/>
    </row>
    <row r="113" spans="6:13" x14ac:dyDescent="0.25">
      <c r="F113" s="36"/>
      <c r="L113" s="36"/>
      <c r="M113" s="36"/>
    </row>
    <row r="114" spans="6:13" x14ac:dyDescent="0.25">
      <c r="F114" s="36"/>
      <c r="L114" s="36"/>
      <c r="M114" s="36"/>
    </row>
    <row r="115" spans="6:13" x14ac:dyDescent="0.25">
      <c r="F115" s="36"/>
      <c r="L115" s="36"/>
      <c r="M115" s="36"/>
    </row>
    <row r="116" spans="6:13" x14ac:dyDescent="0.25">
      <c r="F116" s="36"/>
      <c r="L116" s="36"/>
      <c r="M116" s="36"/>
    </row>
    <row r="117" spans="6:13" x14ac:dyDescent="0.25">
      <c r="F117" s="36"/>
      <c r="L117" s="36"/>
      <c r="M117" s="37"/>
    </row>
    <row r="118" spans="6:13" x14ac:dyDescent="0.25">
      <c r="F118" s="36"/>
      <c r="L118" s="36"/>
      <c r="M118" s="36"/>
    </row>
    <row r="119" spans="6:13" x14ac:dyDescent="0.25">
      <c r="F119" s="36"/>
      <c r="L119" s="36"/>
      <c r="M119" s="18"/>
    </row>
    <row r="120" spans="6:13" x14ac:dyDescent="0.25">
      <c r="F120" s="36"/>
      <c r="L120" s="36"/>
      <c r="M120" s="37"/>
    </row>
    <row r="121" spans="6:13" x14ac:dyDescent="0.25">
      <c r="F121" s="36"/>
      <c r="L121" s="36"/>
      <c r="M121" s="37"/>
    </row>
    <row r="122" spans="6:13" x14ac:dyDescent="0.25">
      <c r="F122" s="36"/>
      <c r="L122" s="36"/>
      <c r="M122" s="37"/>
    </row>
    <row r="123" spans="6:13" x14ac:dyDescent="0.25">
      <c r="F123" s="36"/>
      <c r="L123" s="36"/>
      <c r="M123" s="37"/>
    </row>
    <row r="124" spans="6:13" x14ac:dyDescent="0.25">
      <c r="F124" s="36"/>
      <c r="L124" s="36"/>
      <c r="M124" s="37"/>
    </row>
    <row r="125" spans="6:13" x14ac:dyDescent="0.25">
      <c r="F125" s="36"/>
      <c r="L125" s="36"/>
      <c r="M125" s="36"/>
    </row>
    <row r="126" spans="6:13" x14ac:dyDescent="0.25">
      <c r="F126" s="36"/>
      <c r="L126" s="36"/>
      <c r="M126" s="37"/>
    </row>
    <row r="127" spans="6:13" x14ac:dyDescent="0.25">
      <c r="F127" s="36"/>
      <c r="L127" s="36"/>
      <c r="M127" s="37"/>
    </row>
    <row r="128" spans="6:13" x14ac:dyDescent="0.25">
      <c r="F128" s="36"/>
      <c r="L128" s="36"/>
      <c r="M128" s="38"/>
    </row>
    <row r="129" spans="6:13" x14ac:dyDescent="0.25">
      <c r="F129" s="36"/>
      <c r="L129" s="36"/>
      <c r="M129" s="17"/>
    </row>
    <row r="130" spans="6:13" x14ac:dyDescent="0.25">
      <c r="F130" s="36"/>
      <c r="L130" s="36"/>
    </row>
    <row r="131" spans="6:13" x14ac:dyDescent="0.25">
      <c r="F131" s="36"/>
      <c r="L131" s="36"/>
    </row>
    <row r="132" spans="6:13" x14ac:dyDescent="0.25">
      <c r="F132" s="36"/>
      <c r="L132" s="36"/>
    </row>
    <row r="133" spans="6:13" x14ac:dyDescent="0.25">
      <c r="F133" s="36"/>
      <c r="L133" s="36"/>
    </row>
    <row r="134" spans="6:13" x14ac:dyDescent="0.25">
      <c r="F134" s="36"/>
      <c r="L134" s="36"/>
    </row>
    <row r="135" spans="6:13" x14ac:dyDescent="0.25">
      <c r="F135" s="36"/>
      <c r="L135" s="36"/>
    </row>
    <row r="136" spans="6:13" x14ac:dyDescent="0.25">
      <c r="F136" s="36"/>
      <c r="L136" s="36"/>
    </row>
    <row r="137" spans="6:13" x14ac:dyDescent="0.25">
      <c r="F137" s="36"/>
      <c r="L137" s="36"/>
    </row>
    <row r="138" spans="6:13" x14ac:dyDescent="0.25">
      <c r="F138" s="36"/>
      <c r="L138" s="36"/>
    </row>
    <row r="139" spans="6:13" x14ac:dyDescent="0.25">
      <c r="F139" s="36"/>
      <c r="L139" s="36"/>
    </row>
    <row r="140" spans="6:13" x14ac:dyDescent="0.25">
      <c r="F140" s="36"/>
      <c r="L140" s="36"/>
    </row>
    <row r="141" spans="6:13" x14ac:dyDescent="0.25">
      <c r="F141" s="36"/>
      <c r="L141" s="36"/>
    </row>
    <row r="142" spans="6:13" x14ac:dyDescent="0.25">
      <c r="F142" s="36"/>
      <c r="L142" s="36"/>
    </row>
    <row r="143" spans="6:13" x14ac:dyDescent="0.25">
      <c r="F143" s="36"/>
      <c r="L143" s="36"/>
    </row>
    <row r="144" spans="6:13" x14ac:dyDescent="0.25">
      <c r="F144" s="36"/>
      <c r="L144" s="36"/>
    </row>
    <row r="145" spans="6:12" x14ac:dyDescent="0.25">
      <c r="F145" s="36"/>
      <c r="L145" s="36"/>
    </row>
    <row r="146" spans="6:12" x14ac:dyDescent="0.25">
      <c r="F146" s="36"/>
      <c r="L146" s="36"/>
    </row>
    <row r="147" spans="6:12" x14ac:dyDescent="0.25">
      <c r="F147" s="36"/>
      <c r="L147" s="36"/>
    </row>
    <row r="148" spans="6:12" x14ac:dyDescent="0.25">
      <c r="F148" s="36"/>
      <c r="L148" s="36"/>
    </row>
    <row r="149" spans="6:12" x14ac:dyDescent="0.25">
      <c r="F149" s="36"/>
      <c r="L149" s="36"/>
    </row>
    <row r="150" spans="6:12" x14ac:dyDescent="0.25">
      <c r="F150" s="36"/>
      <c r="L150" s="36"/>
    </row>
    <row r="151" spans="6:12" x14ac:dyDescent="0.25">
      <c r="F151" s="36"/>
      <c r="L151" s="36"/>
    </row>
    <row r="152" spans="6:12" x14ac:dyDescent="0.25">
      <c r="F152" s="36"/>
      <c r="L152" s="36"/>
    </row>
    <row r="153" spans="6:12" x14ac:dyDescent="0.25">
      <c r="F153" s="36"/>
      <c r="L153" s="36"/>
    </row>
    <row r="154" spans="6:12" x14ac:dyDescent="0.25">
      <c r="F154" s="36"/>
      <c r="L154" s="36"/>
    </row>
    <row r="155" spans="6:12" x14ac:dyDescent="0.25">
      <c r="F155" s="36"/>
      <c r="L155" s="36"/>
    </row>
    <row r="156" spans="6:12" x14ac:dyDescent="0.25">
      <c r="F156" s="36"/>
      <c r="L156" s="36"/>
    </row>
    <row r="157" spans="6:12" x14ac:dyDescent="0.25">
      <c r="F157" s="36"/>
      <c r="L157" s="36"/>
    </row>
    <row r="158" spans="6:12" x14ac:dyDescent="0.25">
      <c r="F158" s="36"/>
      <c r="L158" s="36"/>
    </row>
    <row r="159" spans="6:12" x14ac:dyDescent="0.25">
      <c r="F159" s="36"/>
      <c r="L159" s="36"/>
    </row>
    <row r="160" spans="6:12" x14ac:dyDescent="0.25">
      <c r="F160" s="36"/>
      <c r="L160" s="36"/>
    </row>
    <row r="161" spans="6:12" x14ac:dyDescent="0.25">
      <c r="F161" s="36"/>
      <c r="L161" s="36"/>
    </row>
    <row r="162" spans="6:12" x14ac:dyDescent="0.25">
      <c r="F162" s="36"/>
      <c r="L162" s="36"/>
    </row>
    <row r="163" spans="6:12" x14ac:dyDescent="0.25">
      <c r="F163" s="36"/>
      <c r="L163" s="36"/>
    </row>
    <row r="164" spans="6:12" x14ac:dyDescent="0.25">
      <c r="F164" s="36"/>
      <c r="L164" s="36"/>
    </row>
    <row r="165" spans="6:12" x14ac:dyDescent="0.25">
      <c r="F165" s="36"/>
      <c r="L165" s="36"/>
    </row>
    <row r="166" spans="6:12" x14ac:dyDescent="0.25">
      <c r="F166" s="36"/>
      <c r="L166" s="36"/>
    </row>
    <row r="167" spans="6:12" x14ac:dyDescent="0.25">
      <c r="F167" s="36"/>
      <c r="L167" s="36"/>
    </row>
    <row r="168" spans="6:12" x14ac:dyDescent="0.25">
      <c r="F168" s="36"/>
      <c r="L168" s="36"/>
    </row>
    <row r="169" spans="6:12" x14ac:dyDescent="0.25">
      <c r="F169" s="36"/>
      <c r="L169" s="36"/>
    </row>
    <row r="170" spans="6:12" x14ac:dyDescent="0.25">
      <c r="F170" s="36"/>
      <c r="L170" s="36"/>
    </row>
    <row r="171" spans="6:12" x14ac:dyDescent="0.25">
      <c r="F171" s="36"/>
      <c r="L171" s="36"/>
    </row>
    <row r="172" spans="6:12" x14ac:dyDescent="0.25">
      <c r="F172" s="36"/>
      <c r="L172" s="36"/>
    </row>
    <row r="173" spans="6:12" x14ac:dyDescent="0.25">
      <c r="F173" s="36"/>
      <c r="L173" s="36"/>
    </row>
    <row r="174" spans="6:12" x14ac:dyDescent="0.25">
      <c r="F174" s="36"/>
    </row>
    <row r="175" spans="6:12" x14ac:dyDescent="0.25">
      <c r="F175" s="36"/>
    </row>
    <row r="176" spans="6:12" x14ac:dyDescent="0.25">
      <c r="F176" s="36"/>
    </row>
    <row r="177" spans="6:6" x14ac:dyDescent="0.25">
      <c r="F177" s="36"/>
    </row>
    <row r="178" spans="6:6" x14ac:dyDescent="0.25">
      <c r="F178" s="36"/>
    </row>
    <row r="179" spans="6:6" x14ac:dyDescent="0.25">
      <c r="F179" s="36"/>
    </row>
    <row r="180" spans="6:6" x14ac:dyDescent="0.25">
      <c r="F180" s="36"/>
    </row>
    <row r="181" spans="6:6" x14ac:dyDescent="0.25">
      <c r="F181" s="36"/>
    </row>
    <row r="182" spans="6:6" x14ac:dyDescent="0.25">
      <c r="F182" s="36"/>
    </row>
    <row r="183" spans="6:6" x14ac:dyDescent="0.25">
      <c r="F183" s="36"/>
    </row>
    <row r="184" spans="6:6" x14ac:dyDescent="0.25">
      <c r="F184" s="36"/>
    </row>
    <row r="185" spans="6:6" x14ac:dyDescent="0.25">
      <c r="F185" s="36"/>
    </row>
    <row r="186" spans="6:6" x14ac:dyDescent="0.25">
      <c r="F186" s="36"/>
    </row>
    <row r="187" spans="6:6" x14ac:dyDescent="0.25">
      <c r="F187" s="36"/>
    </row>
    <row r="188" spans="6:6" x14ac:dyDescent="0.25">
      <c r="F188" s="36"/>
    </row>
    <row r="189" spans="6:6" x14ac:dyDescent="0.25">
      <c r="F189" s="36"/>
    </row>
    <row r="190" spans="6:6" x14ac:dyDescent="0.25">
      <c r="F190" s="36"/>
    </row>
    <row r="191" spans="6:6" x14ac:dyDescent="0.25">
      <c r="F191" s="36"/>
    </row>
    <row r="192" spans="6:6" x14ac:dyDescent="0.25">
      <c r="F192" s="36"/>
    </row>
    <row r="193" spans="6:6" x14ac:dyDescent="0.25">
      <c r="F193" s="36"/>
    </row>
    <row r="194" spans="6:6" x14ac:dyDescent="0.25">
      <c r="F194" s="36"/>
    </row>
    <row r="195" spans="6:6" x14ac:dyDescent="0.25">
      <c r="F195" s="36"/>
    </row>
    <row r="196" spans="6:6" x14ac:dyDescent="0.25">
      <c r="F196" s="36"/>
    </row>
    <row r="197" spans="6:6" x14ac:dyDescent="0.25">
      <c r="F197" s="36"/>
    </row>
    <row r="198" spans="6:6" x14ac:dyDescent="0.25">
      <c r="F198" s="36"/>
    </row>
    <row r="199" spans="6:6" x14ac:dyDescent="0.25">
      <c r="F199" s="36"/>
    </row>
    <row r="200" spans="6:6" x14ac:dyDescent="0.25">
      <c r="F200" s="36"/>
    </row>
    <row r="201" spans="6:6" x14ac:dyDescent="0.25">
      <c r="F201" s="36"/>
    </row>
    <row r="202" spans="6:6" x14ac:dyDescent="0.25">
      <c r="F202" s="36"/>
    </row>
    <row r="203" spans="6:6" x14ac:dyDescent="0.25">
      <c r="F203" s="36"/>
    </row>
    <row r="204" spans="6:6" x14ac:dyDescent="0.25">
      <c r="F204" s="36"/>
    </row>
    <row r="205" spans="6:6" x14ac:dyDescent="0.25">
      <c r="F205" s="36"/>
    </row>
    <row r="206" spans="6:6" x14ac:dyDescent="0.25">
      <c r="F206" s="36"/>
    </row>
    <row r="207" spans="6:6" x14ac:dyDescent="0.25">
      <c r="F207" s="36"/>
    </row>
    <row r="208" spans="6:6" x14ac:dyDescent="0.25">
      <c r="F208" s="36"/>
    </row>
    <row r="209" spans="6:6" x14ac:dyDescent="0.25">
      <c r="F209" s="36"/>
    </row>
    <row r="210" spans="6:6" x14ac:dyDescent="0.25">
      <c r="F210" s="36"/>
    </row>
    <row r="211" spans="6:6" x14ac:dyDescent="0.25">
      <c r="F211" s="36"/>
    </row>
    <row r="212" spans="6:6" x14ac:dyDescent="0.25">
      <c r="F212" s="36"/>
    </row>
    <row r="213" spans="6:6" x14ac:dyDescent="0.25">
      <c r="F213" s="36"/>
    </row>
    <row r="214" spans="6:6" x14ac:dyDescent="0.25">
      <c r="F214" s="36"/>
    </row>
    <row r="215" spans="6:6" x14ac:dyDescent="0.25">
      <c r="F215" s="36"/>
    </row>
    <row r="216" spans="6:6" x14ac:dyDescent="0.25">
      <c r="F216" s="38"/>
    </row>
  </sheetData>
  <sheetProtection sheet="1" formatCells="0"/>
  <mergeCells count="5">
    <mergeCell ref="B2:E2"/>
    <mergeCell ref="B3:E3"/>
    <mergeCell ref="B4:E4"/>
    <mergeCell ref="B5:E5"/>
    <mergeCell ref="B6:E6"/>
  </mergeCells>
  <pageMargins left="0" right="0" top="0.75" bottom="0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JUNIO-2025</vt:lpstr>
      <vt:lpstr>'FACTURAS PAGADAS JUNIO-2025'!Área_de_impresión</vt:lpstr>
    </vt:vector>
  </TitlesOfParts>
  <Company>Hospital 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Toedora R. Cordero Nuñez</dc:creator>
  <cp:lastModifiedBy>Francisco Jose Villabrille Mendez</cp:lastModifiedBy>
  <cp:lastPrinted>2025-07-07T18:44:10Z</cp:lastPrinted>
  <dcterms:created xsi:type="dcterms:W3CDTF">2019-01-14T15:33:32Z</dcterms:created>
  <dcterms:modified xsi:type="dcterms:W3CDTF">2025-07-07T18:44:25Z</dcterms:modified>
</cp:coreProperties>
</file>