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distica\LIBRE ACCESO A LA INFORMACION\2023\"/>
    </mc:Choice>
  </mc:AlternateContent>
  <xr:revisionPtr revIDLastSave="0" documentId="13_ncr:1_{EDBCDBA7-DF59-4477-834F-8E85A2B7B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oct - dic  23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0" l="1"/>
  <c r="C39" i="20"/>
  <c r="C30" i="20"/>
  <c r="C29" i="20" l="1"/>
  <c r="C21" i="20" l="1"/>
  <c r="C19" i="20"/>
  <c r="C14" i="20"/>
  <c r="C15" i="20"/>
  <c r="C13" i="20"/>
  <c r="D106" i="20"/>
  <c r="B108" i="20"/>
  <c r="B22" i="20"/>
  <c r="D107" i="20" l="1"/>
  <c r="B31" i="20" l="1"/>
  <c r="B27" i="20"/>
  <c r="B16" i="20"/>
  <c r="D102" i="20" l="1"/>
  <c r="D103" i="20"/>
  <c r="D105" i="20"/>
  <c r="D101" i="20"/>
  <c r="C108" i="20"/>
  <c r="C40" i="20"/>
  <c r="D108" i="20" l="1"/>
  <c r="D35" i="20" l="1"/>
  <c r="D34" i="20"/>
  <c r="B40" i="20" l="1"/>
  <c r="C16" i="20" l="1"/>
  <c r="D42" i="20"/>
  <c r="D39" i="20"/>
  <c r="C31" i="20"/>
  <c r="D30" i="20"/>
  <c r="D29" i="20"/>
  <c r="C27" i="20"/>
  <c r="C22" i="20"/>
  <c r="D20" i="20"/>
  <c r="D15" i="20"/>
  <c r="D13" i="20"/>
  <c r="D11" i="20"/>
  <c r="D40" i="20" l="1"/>
  <c r="D31" i="20"/>
  <c r="D27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<sst xmlns="http://schemas.openxmlformats.org/spreadsheetml/2006/main" count="53" uniqueCount="47">
  <si>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</si>
  <si>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</si>
  <si>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</si>
  <si>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</si>
  <si>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</si>
  <si>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</si>
  <si>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</si>
  <si>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</si>
  <si>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</si>
  <si>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</si>
  <si>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</si>
  <si>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</si>
  <si>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</si>
  <si>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</si>
  <si>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</si>
  <si>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</si>
  <si>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</si>
  <si>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</si>
  <si>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</si>
  <si>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</si>
  <si>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</si>
  <si>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</si>
  <si>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</si>
  <si>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</si>
  <si>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</si>
  <si>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</si>
  <si>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</si>
  <si>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</si>
  <si>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</si>
  <si>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</si>
  <si>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FUENTE</t>
  </si>
  <si>
    <t>RD $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</si>
  <si>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</si>
  <si>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</si>
  <si>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</si>
  <si>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</si>
  <si>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</si>
  <si>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</si>
  <si>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</si>
  <si>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</si>
  <si>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INGRESOS HOSPITALARIOS</t>
  </si>
  <si>
    <t>EGRESOS HOSPITALARIOS</t>
  </si>
  <si>
    <t>TRANSFERENCIA (FONDO 100)</t>
  </si>
  <si>
    <t>Oct - Dic 2023</t>
  </si>
  <si>
    <t>Estadistica comparativa Oct - Dic 2022  y  Oct - Dic   2023</t>
  </si>
  <si>
    <t>Oct - Dic 2024</t>
  </si>
  <si>
    <t>Estadistica comparativa Oct - Dic 2023  y  Oct - Dic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</si>
</sst>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76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2" borderId="4" xfId="1" applyNumberFormat="1" applyFont="1" applyFill="1" applyBorder="1" applyAlignment="1" applyProtection="1">
      <alignment horizontal="left" wrapText="1"/>
      <protection hidden="1"/>
    </xf>
    <xf numFmtId="1" fontId="4" fillId="2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3" fillId="2" borderId="4" xfId="0" applyNumberFormat="1" applyFont="1" applyFill="1" applyBorder="1" applyAlignment="1" applyProtection="1">
      <alignment horizontal="left" vertical="center" wrapText="1"/>
      <protection hidden="1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8" fillId="2" borderId="4" xfId="0" applyFont="1" applyFill="1" applyBorder="1"/>
    <xf numFmtId="3" fontId="5" fillId="0" borderId="4" xfId="0" applyNumberFormat="1" applyFont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1" fontId="10" fillId="0" borderId="8" xfId="0" applyNumberFormat="1" applyFont="1" applyBorder="1" applyAlignment="1" applyProtection="1">
      <alignment horizontal="left" vertical="center" wrapText="1"/>
      <protection hidden="1"/>
    </xf>
    <xf numFmtId="1" fontId="10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0" fontId="0" fillId="2" borderId="0" xfId="0" applyFill="1"/>
    <xf numFmtId="0" fontId="11" fillId="0" borderId="4" xfId="0" applyFont="1" applyBorder="1"/>
    <xf numFmtId="4" fontId="6" fillId="0" borderId="4" xfId="0" applyNumberFormat="1" applyFont="1" applyBorder="1"/>
    <xf numFmtId="3" fontId="5" fillId="2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2" fillId="3" borderId="4" xfId="0" applyFont="1" applyFill="1" applyBorder="1"/>
    <xf numFmtId="4" fontId="13" fillId="3" borderId="4" xfId="0" applyNumberFormat="1" applyFont="1" applyFill="1" applyBorder="1"/>
    <xf numFmtId="4" fontId="13" fillId="3" borderId="4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3" fontId="8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8" fillId="3" borderId="1" xfId="0" applyFont="1" applyFill="1" applyBorder="1" applyAlignment="1">
      <alignment horizontal="center"/>
    </xf>
    <xf numFmtId="0" fontId="7" fillId="3" borderId="4" xfId="0" applyFont="1" applyFill="1" applyBorder="1"/>
    <xf numFmtId="3" fontId="4" fillId="3" borderId="4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3" fontId="7" fillId="3" borderId="4" xfId="0" applyNumberFormat="1" applyFont="1" applyFill="1" applyBorder="1" applyAlignment="1">
      <alignment horizontal="center"/>
    </xf>
    <xf numFmtId="3" fontId="12" fillId="3" borderId="4" xfId="0" applyNumberFormat="1" applyFont="1" applyFill="1" applyBorder="1" applyAlignment="1">
      <alignment horizontal="center"/>
    </xf>
    <xf numFmtId="4" fontId="12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1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Oct-Dic 2024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('ESTADISTICA oct - dic  23'!$A$16,'ESTADISTICA oct - dic  23'!$A$22,'ESTADISTICA oct - dic  23'!$A$31,'ESTADISTICA oct - dic  23'!$A$34,'ESTADISTICA oct - dic  23'!$A$42)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oct - dic  23'!$C$16,'ESTADISTICA oct - dic  23'!$C$22,'ESTADISTICA oct - dic  23'!$C$31,'ESTADISTICA oct - dic  23'!$C$34,'ESTADISTICA oct - dic  23'!$C$42)</c:f>
              <c:numCache>
                <c:formatCode>#,##0</c:formatCode>
                <c:ptCount val="5"/>
                <c:pt idx="0">
                  <c:v>7643</c:v>
                </c:pt>
                <c:pt idx="1">
                  <c:v>2647</c:v>
                </c:pt>
                <c:pt idx="2">
                  <c:v>158553</c:v>
                </c:pt>
                <c:pt idx="3">
                  <c:v>331</c:v>
                </c:pt>
                <c:pt idx="4">
                  <c:v>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Oct - Dic 2024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5-43A4-8F65-A139ADBB4A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oct - dic  23'!$A$101:$A$107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oct - dic  23'!$C$101:$C$107</c:f>
              <c:numCache>
                <c:formatCode>#,##0.00</c:formatCode>
                <c:ptCount val="7"/>
                <c:pt idx="0">
                  <c:v>51985519.93</c:v>
                </c:pt>
                <c:pt idx="1">
                  <c:v>33213490.98</c:v>
                </c:pt>
                <c:pt idx="2">
                  <c:v>15792112.43</c:v>
                </c:pt>
                <c:pt idx="3">
                  <c:v>15000</c:v>
                </c:pt>
                <c:pt idx="4">
                  <c:v>163350</c:v>
                </c:pt>
                <c:pt idx="5">
                  <c:v>178454417.5</c:v>
                </c:pt>
                <c:pt idx="6">
                  <c:v>577847.42000000004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47</xdr:row>
      <xdr:rowOff>47625</xdr:rowOff>
    </xdr:from>
    <xdr:to>
      <xdr:col>1</xdr:col>
      <xdr:colOff>619125</xdr:colOff>
      <xdr:row>49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51</xdr:row>
      <xdr:rowOff>123825</xdr:rowOff>
    </xdr:from>
    <xdr:to>
      <xdr:col>3</xdr:col>
      <xdr:colOff>933450</xdr:colOff>
      <xdr:row>67</xdr:row>
      <xdr:rowOff>190498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228600</xdr:colOff>
      <xdr:row>92</xdr:row>
      <xdr:rowOff>152400</xdr:rowOff>
    </xdr:from>
    <xdr:to>
      <xdr:col>1</xdr:col>
      <xdr:colOff>628650</xdr:colOff>
      <xdr:row>95</xdr:row>
      <xdr:rowOff>14619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1260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3</xdr:col>
      <xdr:colOff>923925</xdr:colOff>
      <xdr:row>126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127</xdr:row>
      <xdr:rowOff>47625</xdr:rowOff>
    </xdr:from>
    <xdr:to>
      <xdr:col>2</xdr:col>
      <xdr:colOff>504825</xdr:colOff>
      <xdr:row>134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workbookViewId="0">
      <selection activeCell="F14" sqref="F14"/>
    </sheetView>
  </sheetViews>
  <sheetFormatPr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  <col min="6" max="6" width="14.42578125" customWidth="1"/>
    <col min="7" max="7" width="25.28515625" customWidth="1"/>
    <col min="8" max="8" width="13.85546875" bestFit="1" customWidth="1"/>
    <col min="9" max="9" width="12.5703125" bestFit="1" customWidth="1"/>
  </cols>
  <sheetData>
    <row r="1" spans="1:5" ht="15.75" x14ac:dyDescent="0.25">
      <c r="A1" s="68"/>
      <c r="B1" s="68"/>
      <c r="C1" s="68"/>
    </row>
    <row r="2" spans="1:5" x14ac:dyDescent="0.25">
      <c r="A2" s="61"/>
      <c r="B2" s="61"/>
      <c r="C2" s="61"/>
      <c r="D2" s="61"/>
    </row>
    <row r="3" spans="1:5" x14ac:dyDescent="0.25">
      <c r="A3" s="37"/>
      <c r="B3" s="37"/>
      <c r="C3" s="37"/>
      <c r="D3" s="37"/>
    </row>
    <row r="4" spans="1:5" x14ac:dyDescent="0.25">
      <c r="A4" s="37"/>
      <c r="B4" s="37"/>
      <c r="C4" s="37"/>
      <c r="D4" s="37"/>
    </row>
    <row r="5" spans="1:5" x14ac:dyDescent="0.25">
      <c r="A5" s="61" t="s">
        <v>15</v>
      </c>
      <c r="B5" s="61"/>
      <c r="C5" s="61"/>
      <c r="D5" s="61"/>
    </row>
    <row r="6" spans="1:5" x14ac:dyDescent="0.25">
      <c r="A6" s="61" t="s">
        <v>46</v>
      </c>
      <c r="B6" s="61"/>
      <c r="C6" s="61"/>
      <c r="D6" s="61"/>
    </row>
    <row r="7" spans="1:5" x14ac:dyDescent="0.25">
      <c r="A7" s="17"/>
      <c r="B7" s="18"/>
      <c r="C7" s="18"/>
      <c r="D7" s="18"/>
    </row>
    <row r="8" spans="1:5" x14ac:dyDescent="0.25">
      <c r="A8" s="48"/>
      <c r="B8" s="38" t="s">
        <v>43</v>
      </c>
      <c r="C8" s="38" t="s">
        <v>45</v>
      </c>
      <c r="D8" s="38" t="s">
        <v>22</v>
      </c>
    </row>
    <row r="9" spans="1:5" x14ac:dyDescent="0.25">
      <c r="A9" s="39"/>
      <c r="B9" s="39" t="s">
        <v>0</v>
      </c>
      <c r="C9" s="39" t="s">
        <v>0</v>
      </c>
      <c r="D9" s="39" t="s">
        <v>23</v>
      </c>
    </row>
    <row r="10" spans="1:5" x14ac:dyDescent="0.25">
      <c r="A10" s="65" t="s">
        <v>25</v>
      </c>
      <c r="B10" s="69"/>
      <c r="C10" s="69"/>
      <c r="D10" s="70"/>
    </row>
    <row r="11" spans="1:5" x14ac:dyDescent="0.25">
      <c r="A11" s="19" t="s">
        <v>11</v>
      </c>
      <c r="B11" s="24">
        <v>2180</v>
      </c>
      <c r="C11" s="24">
        <v>0</v>
      </c>
      <c r="D11" s="9">
        <f>+((C11-B11)/B11)*100</f>
        <v>-100</v>
      </c>
      <c r="E11" s="5"/>
    </row>
    <row r="12" spans="1:5" x14ac:dyDescent="0.25">
      <c r="A12" s="20" t="s">
        <v>1</v>
      </c>
      <c r="B12" s="25">
        <v>0</v>
      </c>
      <c r="C12" s="25">
        <v>0</v>
      </c>
      <c r="D12" s="9"/>
      <c r="E12" s="5"/>
    </row>
    <row r="13" spans="1:5" x14ac:dyDescent="0.25">
      <c r="A13" s="20" t="s">
        <v>19</v>
      </c>
      <c r="B13" s="24">
        <v>1523</v>
      </c>
      <c r="C13" s="24">
        <f>664+608+378+354</f>
        <v>2004</v>
      </c>
      <c r="D13" s="9">
        <f t="shared" ref="D12:D16" si="0">+((C13-B13)/B13)*100</f>
        <v>31.582403151674328</v>
      </c>
      <c r="E13" s="5"/>
    </row>
    <row r="14" spans="1:5" x14ac:dyDescent="0.25">
      <c r="A14" s="20" t="s">
        <v>12</v>
      </c>
      <c r="B14" s="24">
        <v>2665</v>
      </c>
      <c r="C14" s="24">
        <f>690+972+1029</f>
        <v>2691</v>
      </c>
      <c r="D14" s="9">
        <f t="shared" si="0"/>
        <v>0.97560975609756095</v>
      </c>
      <c r="E14" s="5"/>
    </row>
    <row r="15" spans="1:5" x14ac:dyDescent="0.25">
      <c r="A15" s="20" t="s">
        <v>2</v>
      </c>
      <c r="B15" s="24">
        <v>1854</v>
      </c>
      <c r="C15" s="24">
        <f>1068+996+884</f>
        <v>2948</v>
      </c>
      <c r="D15" s="9">
        <f t="shared" si="0"/>
        <v>59.00755124056095</v>
      </c>
      <c r="E15" s="5"/>
    </row>
    <row r="16" spans="1:5" x14ac:dyDescent="0.25">
      <c r="A16" s="49" t="s">
        <v>13</v>
      </c>
      <c r="B16" s="50">
        <f>SUM(B11:B15)</f>
        <v>8222</v>
      </c>
      <c r="C16" s="50">
        <f>SUM(C11:C15)</f>
        <v>7643</v>
      </c>
      <c r="D16" s="51">
        <f t="shared" si="0"/>
        <v>-7.0420822184383365</v>
      </c>
    </row>
    <row r="17" spans="1:4" ht="6" customHeight="1" x14ac:dyDescent="0.25">
      <c r="A17" s="21"/>
      <c r="B17" s="10"/>
      <c r="C17" s="10"/>
      <c r="D17" s="11"/>
    </row>
    <row r="18" spans="1:4" ht="20.100000000000001" customHeight="1" x14ac:dyDescent="0.25">
      <c r="A18" s="74" t="s">
        <v>3</v>
      </c>
      <c r="B18" s="74"/>
      <c r="C18" s="74"/>
      <c r="D18" s="74"/>
    </row>
    <row r="19" spans="1:4" x14ac:dyDescent="0.25">
      <c r="A19" s="28" t="s">
        <v>4</v>
      </c>
      <c r="B19" s="35">
        <v>2698</v>
      </c>
      <c r="C19" s="35">
        <f>954+836+669</f>
        <v>2459</v>
      </c>
      <c r="D19" s="36">
        <f>+((C19-B19)/B19)*100</f>
        <v>-8.8584136397331363</v>
      </c>
    </row>
    <row r="20" spans="1:4" x14ac:dyDescent="0.25">
      <c r="A20" s="29" t="s">
        <v>5</v>
      </c>
      <c r="B20" s="25">
        <v>127</v>
      </c>
      <c r="C20" s="25">
        <v>110</v>
      </c>
      <c r="D20" s="31">
        <f t="shared" ref="D20:D22" si="1">+((C20-B20)/B20)*100</f>
        <v>-13.385826771653544</v>
      </c>
    </row>
    <row r="21" spans="1:4" x14ac:dyDescent="0.25">
      <c r="A21" s="30" t="s">
        <v>14</v>
      </c>
      <c r="B21" s="25">
        <v>87</v>
      </c>
      <c r="C21" s="25">
        <f>24+28+26</f>
        <v>78</v>
      </c>
      <c r="D21" s="31">
        <f t="shared" si="1"/>
        <v>-10.344827586206897</v>
      </c>
    </row>
    <row r="22" spans="1:4" x14ac:dyDescent="0.25">
      <c r="A22" s="53" t="s">
        <v>6</v>
      </c>
      <c r="B22" s="50">
        <f>SUM(B19:B21)</f>
        <v>2912</v>
      </c>
      <c r="C22" s="50">
        <f>SUM(C19:C21)</f>
        <v>2647</v>
      </c>
      <c r="D22" s="51">
        <f t="shared" si="1"/>
        <v>-9.1002747252747245</v>
      </c>
    </row>
    <row r="23" spans="1:4" ht="6.95" customHeight="1" x14ac:dyDescent="0.25">
      <c r="A23" s="22"/>
      <c r="B23" s="10"/>
      <c r="C23" s="10"/>
      <c r="D23" s="11"/>
    </row>
    <row r="24" spans="1:4" ht="20.100000000000001" customHeight="1" x14ac:dyDescent="0.25">
      <c r="A24" s="74" t="s">
        <v>24</v>
      </c>
      <c r="B24" s="74"/>
      <c r="C24" s="74"/>
      <c r="D24" s="74"/>
    </row>
    <row r="25" spans="1:4" ht="20.100000000000001" customHeight="1" x14ac:dyDescent="0.25">
      <c r="A25" s="26" t="s">
        <v>20</v>
      </c>
      <c r="B25" s="35">
        <v>0</v>
      </c>
      <c r="C25" s="35">
        <v>3</v>
      </c>
      <c r="D25" s="36"/>
    </row>
    <row r="26" spans="1:4" ht="20.100000000000001" customHeight="1" x14ac:dyDescent="0.25">
      <c r="A26" s="27" t="s">
        <v>21</v>
      </c>
      <c r="B26" s="25">
        <v>0</v>
      </c>
      <c r="C26" s="25">
        <v>0</v>
      </c>
      <c r="D26" s="31"/>
    </row>
    <row r="27" spans="1:4" ht="20.100000000000001" customHeight="1" x14ac:dyDescent="0.25">
      <c r="A27" s="54" t="s">
        <v>26</v>
      </c>
      <c r="B27" s="55">
        <f>SUM(B25:B26)</f>
        <v>0</v>
      </c>
      <c r="C27" s="55">
        <f>SUM(C25:C26)</f>
        <v>3</v>
      </c>
      <c r="D27" s="51" t="e">
        <f t="shared" ref="D27" si="2">+((C27-B27)/B27)*100</f>
        <v>#DIV/0!</v>
      </c>
    </row>
    <row r="28" spans="1:4" ht="21" customHeight="1" x14ac:dyDescent="0.25">
      <c r="A28" s="75" t="s">
        <v>7</v>
      </c>
      <c r="B28" s="69"/>
      <c r="C28" s="69"/>
      <c r="D28" s="70"/>
    </row>
    <row r="29" spans="1:4" ht="20.100000000000001" customHeight="1" x14ac:dyDescent="0.25">
      <c r="A29" s="1" t="s">
        <v>16</v>
      </c>
      <c r="B29" s="35">
        <v>7978</v>
      </c>
      <c r="C29" s="35">
        <f>6591+5539+3987</f>
        <v>16117</v>
      </c>
      <c r="D29" s="36">
        <f t="shared" ref="D29:D31" si="3">+((C29-B29)/B29)*100</f>
        <v>102.01804963650038</v>
      </c>
    </row>
    <row r="30" spans="1:4" ht="20.100000000000001" customHeight="1" x14ac:dyDescent="0.25">
      <c r="A30" s="2" t="s">
        <v>8</v>
      </c>
      <c r="B30" s="25">
        <v>182117</v>
      </c>
      <c r="C30" s="25">
        <f>55549+51831+35056</f>
        <v>142436</v>
      </c>
      <c r="D30" s="31">
        <f t="shared" si="3"/>
        <v>-21.788740205472308</v>
      </c>
    </row>
    <row r="31" spans="1:4" ht="20.100000000000001" customHeight="1" x14ac:dyDescent="0.25">
      <c r="A31" s="54" t="s">
        <v>27</v>
      </c>
      <c r="B31" s="55">
        <f>SUM(B29:B30)</f>
        <v>190095</v>
      </c>
      <c r="C31" s="56">
        <f>SUM(C29:C30)</f>
        <v>158553</v>
      </c>
      <c r="D31" s="57">
        <f t="shared" si="3"/>
        <v>-16.592756253452219</v>
      </c>
    </row>
    <row r="32" spans="1:4" ht="6" customHeight="1" x14ac:dyDescent="0.25">
      <c r="A32" s="4"/>
      <c r="B32" s="12"/>
      <c r="C32" s="12"/>
      <c r="D32" s="11"/>
    </row>
    <row r="33" spans="1:4" ht="21.95" customHeight="1" x14ac:dyDescent="0.25">
      <c r="A33" s="71" t="s">
        <v>28</v>
      </c>
      <c r="B33" s="72"/>
      <c r="C33" s="72"/>
      <c r="D33" s="73"/>
    </row>
    <row r="34" spans="1:4" ht="21.95" customHeight="1" x14ac:dyDescent="0.25">
      <c r="A34" s="7" t="s">
        <v>40</v>
      </c>
      <c r="B34" s="13">
        <v>321</v>
      </c>
      <c r="C34" s="13">
        <v>331</v>
      </c>
      <c r="D34" s="9">
        <f t="shared" ref="D34:D35" si="4">+((C34-B34)/B34)*100</f>
        <v>3.1152647975077881</v>
      </c>
    </row>
    <row r="35" spans="1:4" ht="21.95" customHeight="1" x14ac:dyDescent="0.25">
      <c r="A35" s="7" t="s">
        <v>41</v>
      </c>
      <c r="B35" s="13">
        <v>334</v>
      </c>
      <c r="C35" s="13">
        <v>342</v>
      </c>
      <c r="D35" s="9">
        <f t="shared" si="4"/>
        <v>2.3952095808383236</v>
      </c>
    </row>
    <row r="36" spans="1:4" ht="8.1" customHeight="1" x14ac:dyDescent="0.25">
      <c r="A36" s="6"/>
      <c r="B36" s="14"/>
      <c r="C36" s="14"/>
      <c r="D36" s="11"/>
    </row>
    <row r="37" spans="1:4" x14ac:dyDescent="0.25">
      <c r="A37" s="62" t="s">
        <v>17</v>
      </c>
      <c r="B37" s="63"/>
      <c r="C37" s="63"/>
      <c r="D37" s="64"/>
    </row>
    <row r="38" spans="1:4" x14ac:dyDescent="0.25">
      <c r="A38" s="65"/>
      <c r="B38" s="66"/>
      <c r="C38" s="66"/>
      <c r="D38" s="67"/>
    </row>
    <row r="39" spans="1:4" x14ac:dyDescent="0.25">
      <c r="A39" s="23" t="s">
        <v>18</v>
      </c>
      <c r="B39" s="58">
        <v>141</v>
      </c>
      <c r="C39" s="15">
        <f>38+32+32</f>
        <v>102</v>
      </c>
      <c r="D39" s="9">
        <f t="shared" ref="D39:D40" si="5">+((C39-B39)/B39)*100</f>
        <v>-27.659574468085108</v>
      </c>
    </row>
    <row r="40" spans="1:4" x14ac:dyDescent="0.25">
      <c r="A40" s="52" t="s">
        <v>9</v>
      </c>
      <c r="B40" s="52">
        <f>SUM(B39)</f>
        <v>141</v>
      </c>
      <c r="C40" s="52">
        <f>SUM(C39)</f>
        <v>102</v>
      </c>
      <c r="D40" s="51">
        <f t="shared" si="5"/>
        <v>-27.659574468085108</v>
      </c>
    </row>
    <row r="41" spans="1:4" ht="6" customHeight="1" x14ac:dyDescent="0.25">
      <c r="A41" s="16"/>
      <c r="B41" s="16"/>
      <c r="C41" s="16"/>
      <c r="D41" s="11"/>
    </row>
    <row r="42" spans="1:4" x14ac:dyDescent="0.25">
      <c r="A42" s="3" t="s">
        <v>10</v>
      </c>
      <c r="B42" s="8">
        <v>1427</v>
      </c>
      <c r="C42" s="8">
        <f>514+572+572</f>
        <v>1658</v>
      </c>
      <c r="D42" s="9">
        <f t="shared" ref="D42" si="6">+((C42-B42)/B42)*100</f>
        <v>16.187806587245969</v>
      </c>
    </row>
    <row r="43" spans="1:4" x14ac:dyDescent="0.25">
      <c r="A43" s="17" t="s">
        <v>29</v>
      </c>
      <c r="B43" s="18"/>
      <c r="C43" s="45"/>
      <c r="D43" s="18"/>
    </row>
    <row r="45" spans="1:4" x14ac:dyDescent="0.25">
      <c r="A45" s="32"/>
      <c r="B45" s="32"/>
      <c r="C45" s="32"/>
    </row>
    <row r="46" spans="1:4" x14ac:dyDescent="0.25">
      <c r="A46" s="32"/>
      <c r="B46" s="32"/>
      <c r="C46" s="32"/>
    </row>
    <row r="96" spans="1:4" x14ac:dyDescent="0.25">
      <c r="A96" s="59" t="s">
        <v>38</v>
      </c>
      <c r="B96" s="59"/>
      <c r="C96" s="59"/>
      <c r="D96" s="59"/>
    </row>
    <row r="97" spans="1:9" x14ac:dyDescent="0.25">
      <c r="A97" s="61" t="s">
        <v>44</v>
      </c>
      <c r="B97" s="61"/>
      <c r="C97" s="61"/>
      <c r="D97" s="61"/>
    </row>
    <row r="99" spans="1:9" x14ac:dyDescent="0.25">
      <c r="A99" s="60" t="s">
        <v>30</v>
      </c>
      <c r="B99" s="38" t="s">
        <v>43</v>
      </c>
      <c r="C99" s="38" t="s">
        <v>45</v>
      </c>
      <c r="D99" s="43" t="s">
        <v>22</v>
      </c>
    </row>
    <row r="100" spans="1:9" x14ac:dyDescent="0.25">
      <c r="A100" s="60"/>
      <c r="B100" s="39" t="s">
        <v>31</v>
      </c>
      <c r="C100" s="39" t="s">
        <v>31</v>
      </c>
      <c r="D100" s="44" t="s">
        <v>23</v>
      </c>
      <c r="I100" s="47"/>
    </row>
    <row r="101" spans="1:9" ht="20.100000000000001" customHeight="1" x14ac:dyDescent="0.25">
      <c r="A101" s="33" t="s">
        <v>32</v>
      </c>
      <c r="B101" s="34">
        <v>94511117.829999998</v>
      </c>
      <c r="C101" s="34">
        <v>51985519.93</v>
      </c>
      <c r="D101" s="31">
        <f t="shared" ref="D101:D108" si="7">+((C101-B101)/B101)*100</f>
        <v>-44.995339042007814</v>
      </c>
      <c r="F101" s="46"/>
      <c r="G101" s="46"/>
      <c r="H101" s="46"/>
      <c r="I101" s="46"/>
    </row>
    <row r="102" spans="1:9" ht="20.100000000000001" customHeight="1" x14ac:dyDescent="0.25">
      <c r="A102" s="33" t="s">
        <v>33</v>
      </c>
      <c r="B102" s="34">
        <v>31596806.620000001</v>
      </c>
      <c r="C102" s="34">
        <v>33213490.98</v>
      </c>
      <c r="D102" s="31">
        <f t="shared" si="7"/>
        <v>5.1166068123374151</v>
      </c>
      <c r="F102" s="46"/>
      <c r="I102" s="46"/>
    </row>
    <row r="103" spans="1:9" ht="20.100000000000001" customHeight="1" x14ac:dyDescent="0.25">
      <c r="A103" s="33" t="s">
        <v>34</v>
      </c>
      <c r="B103" s="34">
        <v>9732061.9900000002</v>
      </c>
      <c r="C103" s="34">
        <v>15792112.43</v>
      </c>
      <c r="D103" s="31">
        <f t="shared" si="7"/>
        <v>62.268925601038013</v>
      </c>
      <c r="F103" s="46"/>
      <c r="I103" s="46"/>
    </row>
    <row r="104" spans="1:9" ht="20.100000000000001" customHeight="1" x14ac:dyDescent="0.25">
      <c r="A104" s="33" t="s">
        <v>35</v>
      </c>
      <c r="B104" s="34">
        <v>920831.38</v>
      </c>
      <c r="C104" s="34">
        <v>15000</v>
      </c>
      <c r="D104" s="31"/>
      <c r="F104" s="46"/>
    </row>
    <row r="105" spans="1:9" ht="20.100000000000001" customHeight="1" x14ac:dyDescent="0.25">
      <c r="A105" s="33" t="s">
        <v>36</v>
      </c>
      <c r="B105" s="34">
        <v>108900</v>
      </c>
      <c r="C105" s="34">
        <v>163350</v>
      </c>
      <c r="D105" s="31">
        <f t="shared" si="7"/>
        <v>50</v>
      </c>
      <c r="F105" s="46"/>
    </row>
    <row r="106" spans="1:9" ht="20.100000000000001" customHeight="1" x14ac:dyDescent="0.25">
      <c r="A106" s="33" t="s">
        <v>42</v>
      </c>
      <c r="B106" s="34">
        <v>84567507.450000003</v>
      </c>
      <c r="C106" s="34">
        <v>178454417.5</v>
      </c>
      <c r="D106" s="31">
        <f t="shared" si="7"/>
        <v>111.02007482662302</v>
      </c>
      <c r="F106" s="46"/>
      <c r="I106" s="46"/>
    </row>
    <row r="107" spans="1:9" ht="20.100000000000001" customHeight="1" x14ac:dyDescent="0.25">
      <c r="A107" s="33" t="s">
        <v>37</v>
      </c>
      <c r="B107" s="34">
        <v>690800</v>
      </c>
      <c r="C107" s="34">
        <v>577847.42000000004</v>
      </c>
      <c r="D107" s="31">
        <f t="shared" si="7"/>
        <v>-16.350981470758537</v>
      </c>
    </row>
    <row r="108" spans="1:9" ht="20.100000000000001" customHeight="1" x14ac:dyDescent="0.25">
      <c r="A108" s="40" t="s">
        <v>39</v>
      </c>
      <c r="B108" s="41">
        <f>SUM(B101:B107)</f>
        <v>222128025.26999998</v>
      </c>
      <c r="C108" s="41">
        <f>SUM(C101:C107)</f>
        <v>280201738.26000005</v>
      </c>
      <c r="D108" s="42">
        <f t="shared" si="7"/>
        <v>26.144253035793476</v>
      </c>
    </row>
  </sheetData>
  <mergeCells count="13">
    <mergeCell ref="A96:D96"/>
    <mergeCell ref="A99:A100"/>
    <mergeCell ref="A97:D97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</mergeCells>
  <pageMargins left="0.7" right="0.7" top="0.75" bottom="0.75" header="0.3" footer="0.3"/>
  <pageSetup orientation="portrait" r:id="rId1"/>
  <headerFooter scaleWithDoc="0"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ESTADISTICA oct - dic  23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L. Valerio</cp:lastModifiedBy>
  <cp:lastPrinted>2025-01-14T16:45:17Z</cp:lastPrinted>
  <dcterms:created xsi:type="dcterms:W3CDTF">2017-02-02T14:48:37Z</dcterms:created>
  <dcterms:modified xsi:type="dcterms:W3CDTF">2025-01-14T16:47:40Z</dcterms:modified>
</cp:coreProperties>
</file>