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67ACC8B9-731A-42D1-B2F6-25B65107F5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JUL-SEP 25" sheetId="20" r:id="rId1"/>
    <sheet name="EST. JUL-SEP segun model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1" l="1"/>
  <c r="C108" i="20" l="1"/>
  <c r="B109" i="20"/>
  <c r="B40" i="20"/>
  <c r="B31" i="20"/>
  <c r="B27" i="20"/>
  <c r="B22" i="20"/>
  <c r="B16" i="20"/>
  <c r="D105" i="20"/>
  <c r="D106" i="20"/>
  <c r="C182" i="21"/>
  <c r="C181" i="21"/>
  <c r="C179" i="21"/>
  <c r="C178" i="21"/>
  <c r="C183" i="21" s="1"/>
  <c r="C164" i="21"/>
  <c r="C159" i="21"/>
  <c r="C155" i="21"/>
  <c r="C145" i="21"/>
  <c r="C144" i="21"/>
  <c r="C143" i="21"/>
  <c r="C142" i="21"/>
  <c r="C141" i="21"/>
  <c r="C127" i="21"/>
  <c r="C122" i="21"/>
  <c r="C118" i="21"/>
  <c r="C111" i="21"/>
  <c r="C90" i="21"/>
  <c r="C85" i="21"/>
  <c r="C81" i="21"/>
  <c r="C146" i="21" l="1"/>
  <c r="D108" i="20"/>
  <c r="D107" i="20"/>
  <c r="D103" i="20" l="1"/>
  <c r="D104" i="20"/>
  <c r="D102" i="20"/>
  <c r="C109" i="20"/>
  <c r="C40" i="20"/>
  <c r="D109" i="20" l="1"/>
  <c r="D35" i="20" l="1"/>
  <c r="D34" i="20"/>
  <c r="C16" i="20" l="1"/>
  <c r="D42" i="20"/>
  <c r="D39" i="20"/>
  <c r="C31" i="20"/>
  <c r="D30" i="20"/>
  <c r="D29" i="20"/>
  <c r="C27" i="20"/>
  <c r="C22" i="20"/>
  <c r="D20" i="20"/>
  <c r="D15" i="20"/>
  <c r="D13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<sst xmlns="http://schemas.openxmlformats.org/spreadsheetml/2006/main" count="559" uniqueCount="76">
  <si>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</si>
  <si>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</si>
  <si>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</si>
  <si>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</si>
  <si>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</si>
  <si>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</si>
  <si>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</si>
  <si>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</si>
  <si>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</si>
  <si>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</si>
  <si>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</si>
  <si>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</si>
  <si>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</si>
  <si>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</si>
  <si>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</si>
  <si>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</si>
  <si>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</si>
  <si>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</si>
  <si>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</si>
  <si>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</si>
  <si>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</si>
  <si>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</si>
  <si>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</si>
  <si>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</si>
  <si>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</si>
  <si>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</si>
  <si>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</si>
  <si>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</si>
  <si>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</si>
  <si>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</si>
  <si>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</si>
  <si>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</si>
  <si>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</si>
  <si>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</si>
  <si>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</si>
  <si>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</si>
  <si>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</si>
  <si>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</si>
  <si>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</si>
  <si>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</si>
  <si>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</si>
  <si>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</si>
  <si>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</si>
  <si>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</si>
  <si>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</si>
  <si>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</si>
  <si>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</si>
  <si>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</si>
  <si>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</si>
  <si>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</si>
  <si>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</si>
  <si>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</si>
  <si>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</si>
  <si>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</si>
  <si>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</si>
  <si>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</si>
  <si>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</si>
  <si>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</si>
  <si>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</si>
  <si>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</si>
  <si>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INGRESOS HOSPITALARIOS</t>
  </si>
  <si>
    <t>EGRESOS HOSPITALARIOS</t>
  </si>
  <si>
    <t>TRANSFERENCIA (FONDO 100)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</si>
  <si>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</si>
  <si>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</si>
  <si>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</si>
  <si>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</si>
  <si>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</si>
  <si>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</si>
  <si>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</si>
  <si>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</si>
  <si>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Jul- Sep  2024</t>
  </si>
  <si>
    <t>JUL-SEP</t>
  </si>
  <si>
    <t xml:space="preserve">IGRESOS </t>
  </si>
  <si>
    <t>Jul- Sep  2025</t>
  </si>
  <si>
    <t>Estadistica comparativa Jul - Sep 2024  y  Jul - Sep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</si>
</sst>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9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4" fontId="6" fillId="0" borderId="0" xfId="0" applyNumberFormat="1" applyFont="1"/>
    <xf numFmtId="3" fontId="15" fillId="0" borderId="0" xfId="0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0" fillId="0" borderId="0" xfId="0" applyNumberFormat="1"/>
    <xf numFmtId="3" fontId="8" fillId="0" borderId="0" xfId="0" applyNumberFormat="1" applyFont="1"/>
    <xf numFmtId="0" fontId="12" fillId="0" borderId="0" xfId="0" applyFont="1"/>
    <xf numFmtId="4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3" borderId="0" xfId="0" applyFont="1" applyFill="1"/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6" fillId="3" borderId="4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Jul-sep 2025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JUL-SEP 25'!$A$16,'ESTADISTICA JUL-SEP 25'!$A$22,'ESTADISTICA JUL-SEP 25'!$A$31,'ESTADISTICA JUL-SEP 25'!$A$34,'ESTADISTICA JUL-SEP 25'!$A$42)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JUL-SEP 25'!$C$16,'ESTADISTICA JUL-SEP 25'!$C$22,'ESTADISTICA JUL-SEP 25'!$C$31,'ESTADISTICA JUL-SEP 25'!$C$34,'ESTADISTICA JUL-SEP 25'!$C$42)</c:f>
              <c:numCache>
                <c:formatCode>#,##0</c:formatCode>
                <c:ptCount val="5"/>
                <c:pt idx="0">
                  <c:v>6896</c:v>
                </c:pt>
                <c:pt idx="1">
                  <c:v>2106</c:v>
                </c:pt>
                <c:pt idx="2">
                  <c:v>179176</c:v>
                </c:pt>
                <c:pt idx="3">
                  <c:v>382</c:v>
                </c:pt>
                <c:pt idx="4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Jul-Sep 2025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JUL-SEP 25'!$A$102:$A$108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JUL-SEP 25'!$C$102:$C$108</c:f>
              <c:numCache>
                <c:formatCode>#,##0.00</c:formatCode>
                <c:ptCount val="7"/>
                <c:pt idx="0">
                  <c:v>104383448.20999999</c:v>
                </c:pt>
                <c:pt idx="1">
                  <c:v>32507044.82</c:v>
                </c:pt>
                <c:pt idx="2">
                  <c:v>16794840.77</c:v>
                </c:pt>
                <c:pt idx="3">
                  <c:v>0</c:v>
                </c:pt>
                <c:pt idx="4">
                  <c:v>326700</c:v>
                </c:pt>
                <c:pt idx="5">
                  <c:v>175351789</c:v>
                </c:pt>
                <c:pt idx="6">
                  <c:v>850563.98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47625</xdr:rowOff>
    </xdr:from>
    <xdr:to>
      <xdr:col>3</xdr:col>
      <xdr:colOff>923925</xdr:colOff>
      <xdr:row>67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93</xdr:row>
      <xdr:rowOff>76200</xdr:rowOff>
    </xdr:from>
    <xdr:to>
      <xdr:col>1</xdr:col>
      <xdr:colOff>514350</xdr:colOff>
      <xdr:row>95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3</xdr:col>
      <xdr:colOff>923925</xdr:colOff>
      <xdr:row>128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130</xdr:row>
      <xdr:rowOff>47625</xdr:rowOff>
    </xdr:from>
    <xdr:to>
      <xdr:col>2</xdr:col>
      <xdr:colOff>504825</xdr:colOff>
      <xdr:row>137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workbookViewId="0">
      <selection activeCell="C109" sqref="C109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4" customWidth="1"/>
    <col min="7" max="7" width="12.7109375" customWidth="1"/>
    <col min="8" max="8" width="12.7109375" bestFit="1" customWidth="1"/>
    <col min="9" max="9" width="13.85546875" bestFit="1" customWidth="1"/>
    <col min="10" max="10" width="12.7109375" bestFit="1" customWidth="1"/>
    <col min="11" max="11" width="13.85546875" bestFit="1" customWidth="1"/>
  </cols>
  <sheetData>
    <row r="1" spans="1:5" ht="15.75" x14ac:dyDescent="0.25">
      <c r="A1" s="99"/>
      <c r="B1" s="99"/>
      <c r="C1" s="99"/>
    </row>
    <row r="2" spans="1:5" x14ac:dyDescent="0.25">
      <c r="A2" s="92"/>
      <c r="B2" s="92"/>
      <c r="C2" s="92"/>
      <c r="D2" s="92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92" t="s">
        <v>15</v>
      </c>
      <c r="B5" s="92"/>
      <c r="C5" s="92"/>
      <c r="D5" s="92"/>
    </row>
    <row r="6" spans="1:5" x14ac:dyDescent="0.25">
      <c r="A6" s="92" t="s">
        <v>75</v>
      </c>
      <c r="B6" s="92"/>
      <c r="C6" s="92"/>
      <c r="D6" s="92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71</v>
      </c>
      <c r="C8" s="9" t="s">
        <v>74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96" t="s">
        <v>25</v>
      </c>
      <c r="B10" s="100"/>
      <c r="C10" s="100"/>
      <c r="D10" s="101"/>
    </row>
    <row r="11" spans="1:5" x14ac:dyDescent="0.25">
      <c r="A11" s="27" t="s">
        <v>11</v>
      </c>
      <c r="B11" s="42">
        <v>0</v>
      </c>
      <c r="C11" s="42">
        <v>0</v>
      </c>
      <c r="D11" s="12"/>
      <c r="E11" s="6"/>
    </row>
    <row r="12" spans="1:5" x14ac:dyDescent="0.25">
      <c r="A12" s="28" t="s">
        <v>1</v>
      </c>
      <c r="B12" s="43">
        <v>0</v>
      </c>
      <c r="C12" s="43">
        <v>0</v>
      </c>
      <c r="D12" s="12"/>
      <c r="E12" s="6"/>
    </row>
    <row r="13" spans="1:5" x14ac:dyDescent="0.25">
      <c r="A13" s="28" t="s">
        <v>19</v>
      </c>
      <c r="B13" s="42">
        <v>2392</v>
      </c>
      <c r="C13" s="42">
        <v>2469</v>
      </c>
      <c r="D13" s="12">
        <f t="shared" ref="D12:D16" si="0">+((C13-B13)/B13)*100</f>
        <v>3.2190635451505014</v>
      </c>
      <c r="E13" s="6"/>
    </row>
    <row r="14" spans="1:5" x14ac:dyDescent="0.25">
      <c r="A14" s="28" t="s">
        <v>12</v>
      </c>
      <c r="B14" s="42">
        <v>3184</v>
      </c>
      <c r="C14" s="42">
        <v>2212</v>
      </c>
      <c r="D14" s="12">
        <f t="shared" si="0"/>
        <v>-30.527638190954775</v>
      </c>
      <c r="E14" s="6"/>
    </row>
    <row r="15" spans="1:5" x14ac:dyDescent="0.25">
      <c r="A15" s="28" t="s">
        <v>2</v>
      </c>
      <c r="B15" s="42">
        <v>2987</v>
      </c>
      <c r="C15" s="42">
        <v>2215</v>
      </c>
      <c r="D15" s="12">
        <f t="shared" si="0"/>
        <v>-25.845329762303315</v>
      </c>
      <c r="E15" s="6"/>
    </row>
    <row r="16" spans="1:5" x14ac:dyDescent="0.25">
      <c r="A16" s="29" t="s">
        <v>13</v>
      </c>
      <c r="B16" s="13">
        <f>SUM(B11:B15)</f>
        <v>8563</v>
      </c>
      <c r="C16" s="13">
        <f>SUM(C11:C15)</f>
        <v>6896</v>
      </c>
      <c r="D16" s="14">
        <f t="shared" si="0"/>
        <v>-19.467476351745884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105" t="s">
        <v>3</v>
      </c>
      <c r="B18" s="105"/>
      <c r="C18" s="105"/>
      <c r="D18" s="105"/>
    </row>
    <row r="19" spans="1:4" x14ac:dyDescent="0.25">
      <c r="A19" s="46" t="s">
        <v>4</v>
      </c>
      <c r="B19" s="68">
        <v>2501</v>
      </c>
      <c r="C19" s="107">
        <v>1869</v>
      </c>
      <c r="D19" s="57">
        <f>+((C19-B19)/B19)*100</f>
        <v>-25.269892043182729</v>
      </c>
    </row>
    <row r="20" spans="1:4" x14ac:dyDescent="0.25">
      <c r="A20" s="47" t="s">
        <v>5</v>
      </c>
      <c r="B20" s="43">
        <v>137</v>
      </c>
      <c r="C20" s="43">
        <v>125</v>
      </c>
      <c r="D20" s="49">
        <f t="shared" ref="D20:D22" si="1">+((C20-B20)/B20)*100</f>
        <v>-8.7591240875912408</v>
      </c>
    </row>
    <row r="21" spans="1:4" x14ac:dyDescent="0.25">
      <c r="A21" s="48" t="s">
        <v>14</v>
      </c>
      <c r="B21" s="43">
        <v>91</v>
      </c>
      <c r="C21" s="43">
        <v>112</v>
      </c>
      <c r="D21" s="49">
        <f t="shared" si="1"/>
        <v>23.076923076923077</v>
      </c>
    </row>
    <row r="22" spans="1:4" x14ac:dyDescent="0.25">
      <c r="A22" s="31" t="s">
        <v>6</v>
      </c>
      <c r="B22" s="13">
        <f>SUM(B19:B21)</f>
        <v>2729</v>
      </c>
      <c r="C22" s="13">
        <f>SUM(C19:C21)</f>
        <v>2106</v>
      </c>
      <c r="D22" s="14">
        <f t="shared" si="1"/>
        <v>-22.828875045804324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105" t="s">
        <v>24</v>
      </c>
      <c r="B24" s="105"/>
      <c r="C24" s="105"/>
      <c r="D24" s="105"/>
    </row>
    <row r="25" spans="1:4" ht="20.100000000000001" customHeight="1" x14ac:dyDescent="0.25">
      <c r="A25" s="44" t="s">
        <v>20</v>
      </c>
      <c r="B25" s="56">
        <v>1</v>
      </c>
      <c r="C25" s="56">
        <v>7</v>
      </c>
      <c r="D25" s="57"/>
    </row>
    <row r="26" spans="1:4" ht="20.100000000000001" customHeight="1" x14ac:dyDescent="0.25">
      <c r="A26" s="45" t="s">
        <v>21</v>
      </c>
      <c r="B26" s="43">
        <v>1</v>
      </c>
      <c r="C26" s="43">
        <v>0</v>
      </c>
      <c r="D26" s="49"/>
    </row>
    <row r="27" spans="1:4" ht="20.100000000000001" customHeight="1" x14ac:dyDescent="0.25">
      <c r="A27" s="4" t="s">
        <v>26</v>
      </c>
      <c r="B27" s="17">
        <f>SUM(B25:B26)</f>
        <v>2</v>
      </c>
      <c r="C27" s="17">
        <f>SUM(C25:C26)</f>
        <v>7</v>
      </c>
      <c r="D27" s="14">
        <f t="shared" ref="D27" si="2">+((C27-B27)/B27)*100</f>
        <v>250</v>
      </c>
    </row>
    <row r="28" spans="1:4" ht="21" customHeight="1" x14ac:dyDescent="0.25">
      <c r="A28" s="106" t="s">
        <v>7</v>
      </c>
      <c r="B28" s="100"/>
      <c r="C28" s="100"/>
      <c r="D28" s="101"/>
    </row>
    <row r="29" spans="1:4" ht="20.100000000000001" customHeight="1" x14ac:dyDescent="0.25">
      <c r="A29" s="1" t="s">
        <v>16</v>
      </c>
      <c r="B29" s="56">
        <v>16341</v>
      </c>
      <c r="C29" s="56">
        <v>15446</v>
      </c>
      <c r="D29" s="57">
        <f t="shared" ref="D29:D31" si="3">+((C29-B29)/B29)*100</f>
        <v>-5.4770209901474818</v>
      </c>
    </row>
    <row r="30" spans="1:4" ht="20.100000000000001" customHeight="1" x14ac:dyDescent="0.25">
      <c r="A30" s="2" t="s">
        <v>8</v>
      </c>
      <c r="B30" s="43">
        <v>166084</v>
      </c>
      <c r="C30" s="43">
        <v>163730</v>
      </c>
      <c r="D30" s="49">
        <f t="shared" si="3"/>
        <v>-1.417355073336384</v>
      </c>
    </row>
    <row r="31" spans="1:4" ht="20.100000000000001" customHeight="1" x14ac:dyDescent="0.25">
      <c r="A31" s="4" t="s">
        <v>27</v>
      </c>
      <c r="B31" s="50">
        <f>SUM(B29:B30)</f>
        <v>182425</v>
      </c>
      <c r="C31" s="50">
        <f>SUM(C29:C30)</f>
        <v>179176</v>
      </c>
      <c r="D31" s="51">
        <f t="shared" si="3"/>
        <v>-1.7810058928326711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102" t="s">
        <v>28</v>
      </c>
      <c r="B33" s="103"/>
      <c r="C33" s="103"/>
      <c r="D33" s="104"/>
    </row>
    <row r="34" spans="1:4" ht="21.95" customHeight="1" x14ac:dyDescent="0.25">
      <c r="A34" s="8" t="s">
        <v>60</v>
      </c>
      <c r="B34" s="19">
        <v>339</v>
      </c>
      <c r="C34" s="19">
        <v>382</v>
      </c>
      <c r="D34" s="12">
        <f t="shared" ref="D34:D35" si="4">+((C34-B34)/B34)*100</f>
        <v>12.684365781710916</v>
      </c>
    </row>
    <row r="35" spans="1:4" ht="21.95" customHeight="1" x14ac:dyDescent="0.25">
      <c r="A35" s="8" t="s">
        <v>61</v>
      </c>
      <c r="B35" s="19">
        <v>346</v>
      </c>
      <c r="C35" s="19">
        <v>385</v>
      </c>
      <c r="D35" s="12">
        <f t="shared" si="4"/>
        <v>11.271676300578035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93" t="s">
        <v>17</v>
      </c>
      <c r="B37" s="94"/>
      <c r="C37" s="94"/>
      <c r="D37" s="95"/>
    </row>
    <row r="38" spans="1:4" x14ac:dyDescent="0.25">
      <c r="A38" s="96"/>
      <c r="B38" s="97"/>
      <c r="C38" s="97"/>
      <c r="D38" s="98"/>
    </row>
    <row r="39" spans="1:4" x14ac:dyDescent="0.25">
      <c r="A39" s="33" t="s">
        <v>18</v>
      </c>
      <c r="B39" s="21">
        <v>105</v>
      </c>
      <c r="C39" s="21">
        <v>135</v>
      </c>
      <c r="D39" s="12">
        <f t="shared" ref="D39:D40" si="5">+((C39-B39)/B39)*100</f>
        <v>28.571428571428569</v>
      </c>
    </row>
    <row r="40" spans="1:4" x14ac:dyDescent="0.25">
      <c r="A40" s="22" t="s">
        <v>9</v>
      </c>
      <c r="B40" s="22">
        <f>SUM(B39)</f>
        <v>105</v>
      </c>
      <c r="C40" s="22">
        <f>SUM(C39)</f>
        <v>135</v>
      </c>
      <c r="D40" s="14">
        <f t="shared" si="5"/>
        <v>28.571428571428569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1562</v>
      </c>
      <c r="C42" s="11">
        <v>1860</v>
      </c>
      <c r="D42" s="12">
        <f t="shared" ref="D42" si="6">+((C42-B42)/B42)*100</f>
        <v>19.078104993597954</v>
      </c>
    </row>
    <row r="43" spans="1:4" x14ac:dyDescent="0.25">
      <c r="A43" s="24" t="s">
        <v>31</v>
      </c>
      <c r="B43" s="25"/>
      <c r="C43" s="76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97" spans="1:11" x14ac:dyDescent="0.25">
      <c r="A97" s="90" t="s">
        <v>57</v>
      </c>
      <c r="B97" s="90"/>
      <c r="C97" s="90"/>
      <c r="D97" s="90"/>
    </row>
    <row r="98" spans="1:11" x14ac:dyDescent="0.25">
      <c r="A98" s="92" t="s">
        <v>75</v>
      </c>
      <c r="B98" s="92"/>
      <c r="C98" s="92"/>
      <c r="D98" s="92"/>
    </row>
    <row r="100" spans="1:11" x14ac:dyDescent="0.25">
      <c r="A100" s="91" t="s">
        <v>49</v>
      </c>
      <c r="B100" s="61" t="s">
        <v>71</v>
      </c>
      <c r="C100" s="61" t="s">
        <v>74</v>
      </c>
      <c r="D100" s="66" t="s">
        <v>22</v>
      </c>
    </row>
    <row r="101" spans="1:11" x14ac:dyDescent="0.25">
      <c r="A101" s="91"/>
      <c r="B101" s="62" t="s">
        <v>50</v>
      </c>
      <c r="C101" s="62" t="s">
        <v>50</v>
      </c>
      <c r="D101" s="67" t="s">
        <v>23</v>
      </c>
    </row>
    <row r="102" spans="1:11" ht="15.75" x14ac:dyDescent="0.25">
      <c r="A102" s="54" t="s">
        <v>51</v>
      </c>
      <c r="B102" s="55">
        <v>86613685.939999998</v>
      </c>
      <c r="C102" s="55">
        <v>104383448.20999999</v>
      </c>
      <c r="D102" s="49">
        <f t="shared" ref="D102:D109" si="7">+((C102-B102)/B102)*100</f>
        <v>20.51611368012864</v>
      </c>
      <c r="F102" s="75"/>
      <c r="G102" s="75"/>
    </row>
    <row r="103" spans="1:11" ht="15.75" x14ac:dyDescent="0.25">
      <c r="A103" s="54" t="s">
        <v>52</v>
      </c>
      <c r="B103" s="55">
        <v>29011435.550000001</v>
      </c>
      <c r="C103" s="55">
        <v>32507044.82</v>
      </c>
      <c r="D103" s="49">
        <f t="shared" si="7"/>
        <v>12.049073766017068</v>
      </c>
      <c r="F103" s="75"/>
      <c r="G103" s="75"/>
    </row>
    <row r="104" spans="1:11" ht="15.75" x14ac:dyDescent="0.25">
      <c r="A104" s="54" t="s">
        <v>53</v>
      </c>
      <c r="B104" s="55">
        <v>16431573.210000001</v>
      </c>
      <c r="C104" s="55">
        <v>16794840.77</v>
      </c>
      <c r="D104" s="49">
        <f t="shared" si="7"/>
        <v>2.2107898942927733</v>
      </c>
      <c r="F104" s="75"/>
      <c r="G104" s="75"/>
    </row>
    <row r="105" spans="1:11" ht="15.75" x14ac:dyDescent="0.25">
      <c r="A105" s="54" t="s">
        <v>54</v>
      </c>
      <c r="B105" s="55">
        <v>6141966.9699999997</v>
      </c>
      <c r="C105" s="55">
        <v>0</v>
      </c>
      <c r="D105" s="49">
        <f t="shared" si="7"/>
        <v>-100</v>
      </c>
      <c r="F105" s="75"/>
      <c r="G105" s="75"/>
    </row>
    <row r="106" spans="1:11" ht="15.75" x14ac:dyDescent="0.25">
      <c r="A106" s="54" t="s">
        <v>55</v>
      </c>
      <c r="B106" s="55">
        <v>108900</v>
      </c>
      <c r="C106" s="55">
        <v>326700</v>
      </c>
      <c r="D106" s="49">
        <f t="shared" si="7"/>
        <v>200</v>
      </c>
      <c r="F106" s="75"/>
      <c r="G106" s="75"/>
    </row>
    <row r="107" spans="1:11" ht="15.75" x14ac:dyDescent="0.25">
      <c r="A107" s="54" t="s">
        <v>62</v>
      </c>
      <c r="B107" s="55">
        <v>90856079.879999995</v>
      </c>
      <c r="C107" s="55">
        <v>175351789</v>
      </c>
      <c r="D107" s="49">
        <f t="shared" si="7"/>
        <v>92.999510029047499</v>
      </c>
      <c r="F107" s="75"/>
      <c r="G107" s="75"/>
      <c r="H107" s="75"/>
      <c r="I107" s="75"/>
      <c r="J107" s="75"/>
      <c r="K107" s="75"/>
    </row>
    <row r="108" spans="1:11" ht="15.75" x14ac:dyDescent="0.25">
      <c r="A108" s="54" t="s">
        <v>56</v>
      </c>
      <c r="B108" s="55">
        <v>615151.43999999994</v>
      </c>
      <c r="C108" s="55">
        <f>610563.98+240000</f>
        <v>850563.98</v>
      </c>
      <c r="D108" s="49">
        <f t="shared" si="7"/>
        <v>38.269038271291386</v>
      </c>
      <c r="F108" s="75"/>
      <c r="G108" s="75"/>
      <c r="H108" s="75"/>
      <c r="I108" s="75"/>
      <c r="J108" s="75"/>
      <c r="K108" s="75"/>
    </row>
    <row r="109" spans="1:11" ht="15.75" x14ac:dyDescent="0.25">
      <c r="A109" s="63" t="s">
        <v>58</v>
      </c>
      <c r="B109" s="64">
        <f>SUM(B102:B108)</f>
        <v>229778792.98999998</v>
      </c>
      <c r="C109" s="64">
        <f>SUM(C102:C108)</f>
        <v>330214386.78000003</v>
      </c>
      <c r="D109" s="65">
        <f t="shared" si="7"/>
        <v>43.709688123555871</v>
      </c>
      <c r="F109" s="75"/>
      <c r="G109" s="75"/>
      <c r="H109" s="75"/>
      <c r="I109" s="75"/>
      <c r="J109" s="75"/>
      <c r="K109" s="75"/>
    </row>
    <row r="110" spans="1:11" x14ac:dyDescent="0.25">
      <c r="H110" s="75"/>
      <c r="I110" s="75"/>
      <c r="J110" s="75"/>
      <c r="K110" s="75"/>
    </row>
    <row r="111" spans="1:11" x14ac:dyDescent="0.25">
      <c r="H111" s="75"/>
      <c r="I111" s="75"/>
      <c r="J111" s="75"/>
      <c r="K111" s="75"/>
    </row>
    <row r="112" spans="1:11" x14ac:dyDescent="0.25">
      <c r="H112" s="75"/>
      <c r="I112" s="75"/>
      <c r="J112" s="75"/>
      <c r="K112" s="75"/>
    </row>
    <row r="113" spans="8:11" x14ac:dyDescent="0.25">
      <c r="H113" s="75"/>
      <c r="I113" s="75"/>
      <c r="J113" s="75"/>
      <c r="K113" s="75"/>
    </row>
    <row r="114" spans="8:11" x14ac:dyDescent="0.25">
      <c r="H114" s="75"/>
      <c r="I114" s="75"/>
      <c r="J114" s="75"/>
      <c r="K114" s="75"/>
    </row>
    <row r="115" spans="8:11" x14ac:dyDescent="0.25">
      <c r="H115" s="75"/>
      <c r="I115" s="75"/>
      <c r="J115" s="75"/>
      <c r="K115" s="75"/>
    </row>
  </sheetData>
  <mergeCells count="13">
    <mergeCell ref="A97:D97"/>
    <mergeCell ref="A100:A101"/>
    <mergeCell ref="A98:D98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0"/>
  <sheetViews>
    <sheetView topLeftCell="A95" zoomScaleNormal="100" workbookViewId="0">
      <selection activeCell="G22" sqref="G22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34" t="s">
        <v>34</v>
      </c>
      <c r="B1" s="34" t="s">
        <v>35</v>
      </c>
      <c r="C1" s="35" t="s">
        <v>36</v>
      </c>
      <c r="D1" s="36" t="s">
        <v>37</v>
      </c>
      <c r="E1" t="s">
        <v>59</v>
      </c>
    </row>
    <row r="2" spans="1:5" ht="15" customHeight="1" x14ac:dyDescent="0.25">
      <c r="A2" s="37" t="s">
        <v>32</v>
      </c>
      <c r="B2" s="38" t="s">
        <v>11</v>
      </c>
      <c r="C2" s="39">
        <v>0</v>
      </c>
      <c r="D2" s="34">
        <v>2025</v>
      </c>
      <c r="E2" t="s">
        <v>72</v>
      </c>
    </row>
    <row r="3" spans="1:5" ht="15" customHeight="1" x14ac:dyDescent="0.25">
      <c r="A3" s="37" t="s">
        <v>32</v>
      </c>
      <c r="B3" s="34" t="s">
        <v>1</v>
      </c>
      <c r="C3" s="39">
        <v>0</v>
      </c>
      <c r="D3" s="34">
        <v>2025</v>
      </c>
      <c r="E3" t="s">
        <v>72</v>
      </c>
    </row>
    <row r="4" spans="1:5" ht="15" customHeight="1" x14ac:dyDescent="0.25">
      <c r="A4" s="37" t="s">
        <v>32</v>
      </c>
      <c r="B4" s="34" t="s">
        <v>19</v>
      </c>
      <c r="C4" s="39">
        <v>2469</v>
      </c>
      <c r="D4" s="34">
        <v>2025</v>
      </c>
      <c r="E4" t="s">
        <v>72</v>
      </c>
    </row>
    <row r="5" spans="1:5" ht="15" customHeight="1" x14ac:dyDescent="0.25">
      <c r="A5" s="37" t="s">
        <v>32</v>
      </c>
      <c r="B5" s="34" t="s">
        <v>12</v>
      </c>
      <c r="C5" s="39">
        <v>2212</v>
      </c>
      <c r="D5" s="34">
        <v>2025</v>
      </c>
      <c r="E5" t="s">
        <v>72</v>
      </c>
    </row>
    <row r="6" spans="1:5" ht="15" customHeight="1" x14ac:dyDescent="0.25">
      <c r="A6" s="37" t="s">
        <v>32</v>
      </c>
      <c r="B6" s="34" t="s">
        <v>2</v>
      </c>
      <c r="C6" s="39">
        <v>2215</v>
      </c>
      <c r="D6" s="34">
        <v>2025</v>
      </c>
      <c r="E6" t="s">
        <v>72</v>
      </c>
    </row>
    <row r="7" spans="1:5" ht="15" customHeight="1" x14ac:dyDescent="0.25">
      <c r="A7" s="37" t="s">
        <v>32</v>
      </c>
      <c r="B7" s="34" t="s">
        <v>33</v>
      </c>
      <c r="C7" s="40">
        <v>6896</v>
      </c>
      <c r="D7" s="34">
        <v>2025</v>
      </c>
      <c r="E7" t="s">
        <v>72</v>
      </c>
    </row>
    <row r="8" spans="1:5" ht="15" customHeight="1" x14ac:dyDescent="0.25">
      <c r="A8" s="37" t="s">
        <v>38</v>
      </c>
      <c r="B8" s="41" t="s">
        <v>4</v>
      </c>
      <c r="C8" s="70">
        <v>1869</v>
      </c>
      <c r="D8" s="34">
        <v>2025</v>
      </c>
      <c r="E8" t="s">
        <v>72</v>
      </c>
    </row>
    <row r="9" spans="1:5" ht="15" customHeight="1" x14ac:dyDescent="0.25">
      <c r="A9" s="37" t="s">
        <v>38</v>
      </c>
      <c r="B9" s="41" t="s">
        <v>5</v>
      </c>
      <c r="C9" s="70">
        <v>125</v>
      </c>
      <c r="D9" s="34">
        <v>2025</v>
      </c>
      <c r="E9" t="s">
        <v>72</v>
      </c>
    </row>
    <row r="10" spans="1:5" ht="15" customHeight="1" x14ac:dyDescent="0.25">
      <c r="A10" s="37" t="s">
        <v>38</v>
      </c>
      <c r="B10" s="41" t="s">
        <v>14</v>
      </c>
      <c r="C10" s="70">
        <v>112</v>
      </c>
      <c r="D10" s="34">
        <v>2025</v>
      </c>
      <c r="E10" t="s">
        <v>72</v>
      </c>
    </row>
    <row r="11" spans="1:5" ht="15" customHeight="1" x14ac:dyDescent="0.25">
      <c r="A11" s="37" t="s">
        <v>38</v>
      </c>
      <c r="B11" s="41" t="s">
        <v>33</v>
      </c>
      <c r="C11" s="40">
        <v>2106</v>
      </c>
      <c r="D11" s="34">
        <v>2025</v>
      </c>
      <c r="E11" t="s">
        <v>72</v>
      </c>
    </row>
    <row r="12" spans="1:5" ht="15" customHeight="1" x14ac:dyDescent="0.25">
      <c r="A12" s="37" t="s">
        <v>39</v>
      </c>
      <c r="B12" s="41" t="s">
        <v>40</v>
      </c>
      <c r="C12" s="40">
        <v>7</v>
      </c>
      <c r="D12" s="34">
        <v>2025</v>
      </c>
      <c r="E12" t="s">
        <v>72</v>
      </c>
    </row>
    <row r="13" spans="1:5" ht="15" customHeight="1" x14ac:dyDescent="0.25">
      <c r="A13" s="37" t="s">
        <v>39</v>
      </c>
      <c r="B13" s="41" t="s">
        <v>41</v>
      </c>
      <c r="C13" s="40">
        <v>0</v>
      </c>
      <c r="D13" s="34">
        <v>2025</v>
      </c>
      <c r="E13" t="s">
        <v>72</v>
      </c>
    </row>
    <row r="14" spans="1:5" ht="15" customHeight="1" x14ac:dyDescent="0.25">
      <c r="A14" s="37" t="s">
        <v>42</v>
      </c>
      <c r="B14" s="41" t="s">
        <v>43</v>
      </c>
      <c r="C14" s="40">
        <v>15446</v>
      </c>
      <c r="D14" s="34">
        <v>2025</v>
      </c>
      <c r="E14" t="s">
        <v>72</v>
      </c>
    </row>
    <row r="15" spans="1:5" ht="15" customHeight="1" x14ac:dyDescent="0.25">
      <c r="A15" s="37" t="s">
        <v>42</v>
      </c>
      <c r="B15" s="41" t="s">
        <v>8</v>
      </c>
      <c r="C15" s="40">
        <v>163730</v>
      </c>
      <c r="D15" s="34">
        <v>2025</v>
      </c>
      <c r="E15" t="s">
        <v>72</v>
      </c>
    </row>
    <row r="16" spans="1:5" ht="15" customHeight="1" x14ac:dyDescent="0.25">
      <c r="A16" s="37" t="s">
        <v>42</v>
      </c>
      <c r="B16" s="41" t="s">
        <v>33</v>
      </c>
      <c r="C16" s="68">
        <v>179176</v>
      </c>
      <c r="D16" s="34">
        <v>2025</v>
      </c>
      <c r="E16" t="s">
        <v>72</v>
      </c>
    </row>
    <row r="17" spans="1:5" ht="15" customHeight="1" x14ac:dyDescent="0.25">
      <c r="A17" s="37" t="s">
        <v>44</v>
      </c>
      <c r="B17" s="41" t="s">
        <v>48</v>
      </c>
      <c r="C17" s="71">
        <v>382</v>
      </c>
      <c r="D17" s="34">
        <v>2025</v>
      </c>
      <c r="E17" t="s">
        <v>72</v>
      </c>
    </row>
    <row r="18" spans="1:5" ht="15" customHeight="1" x14ac:dyDescent="0.25">
      <c r="A18" s="37" t="s">
        <v>44</v>
      </c>
      <c r="B18" s="41" t="s">
        <v>30</v>
      </c>
      <c r="C18" s="71">
        <v>385</v>
      </c>
      <c r="D18" s="34">
        <v>2025</v>
      </c>
      <c r="E18" t="s">
        <v>72</v>
      </c>
    </row>
    <row r="19" spans="1:5" ht="15" customHeight="1" x14ac:dyDescent="0.25">
      <c r="A19" s="37" t="s">
        <v>45</v>
      </c>
      <c r="B19" s="41" t="s">
        <v>17</v>
      </c>
      <c r="C19" s="72">
        <v>135</v>
      </c>
      <c r="D19" s="34">
        <v>2025</v>
      </c>
      <c r="E19" t="s">
        <v>72</v>
      </c>
    </row>
    <row r="20" spans="1:5" ht="15" customHeight="1" x14ac:dyDescent="0.25">
      <c r="A20" s="37" t="s">
        <v>46</v>
      </c>
      <c r="B20" s="41" t="s">
        <v>47</v>
      </c>
      <c r="C20" s="73">
        <v>1860</v>
      </c>
      <c r="D20" s="34">
        <v>2025</v>
      </c>
      <c r="E20" t="s">
        <v>72</v>
      </c>
    </row>
    <row r="21" spans="1:5" ht="15" customHeight="1" x14ac:dyDescent="0.25">
      <c r="A21" s="37"/>
      <c r="B21" s="41"/>
      <c r="C21" s="68"/>
      <c r="D21" s="34"/>
    </row>
    <row r="22" spans="1:5" ht="15" customHeight="1" x14ac:dyDescent="0.25">
      <c r="A22" s="34" t="s">
        <v>34</v>
      </c>
      <c r="B22" s="37" t="s">
        <v>64</v>
      </c>
      <c r="C22" s="68"/>
      <c r="D22" s="34">
        <v>2025</v>
      </c>
      <c r="E22" t="s">
        <v>72</v>
      </c>
    </row>
    <row r="23" spans="1:5" ht="15" customHeight="1" x14ac:dyDescent="0.25">
      <c r="A23" s="37" t="s">
        <v>44</v>
      </c>
      <c r="B23" s="77" t="s">
        <v>65</v>
      </c>
      <c r="C23" s="78">
        <v>42.11</v>
      </c>
      <c r="D23" s="34">
        <v>2025</v>
      </c>
      <c r="E23" t="s">
        <v>72</v>
      </c>
    </row>
    <row r="24" spans="1:5" ht="15" customHeight="1" x14ac:dyDescent="0.25">
      <c r="A24" s="37" t="s">
        <v>44</v>
      </c>
      <c r="B24" s="77" t="s">
        <v>66</v>
      </c>
      <c r="C24" s="68">
        <v>2653</v>
      </c>
      <c r="D24" s="34">
        <v>2025</v>
      </c>
      <c r="E24" t="s">
        <v>72</v>
      </c>
    </row>
    <row r="25" spans="1:5" ht="15" customHeight="1" x14ac:dyDescent="0.25">
      <c r="A25" s="37" t="s">
        <v>44</v>
      </c>
      <c r="B25" s="77" t="s">
        <v>67</v>
      </c>
      <c r="C25" s="78">
        <v>7</v>
      </c>
      <c r="D25" s="34">
        <v>2025</v>
      </c>
      <c r="E25" t="s">
        <v>72</v>
      </c>
    </row>
    <row r="26" spans="1:5" ht="15" customHeight="1" x14ac:dyDescent="0.25">
      <c r="A26" s="37" t="s">
        <v>44</v>
      </c>
      <c r="B26" s="77" t="s">
        <v>68</v>
      </c>
      <c r="C26" s="78">
        <v>8.06</v>
      </c>
      <c r="D26" s="34">
        <v>2025</v>
      </c>
      <c r="E26" t="s">
        <v>72</v>
      </c>
    </row>
    <row r="27" spans="1:5" ht="15" customHeight="1" x14ac:dyDescent="0.25">
      <c r="A27" s="37" t="s">
        <v>44</v>
      </c>
      <c r="B27" s="77" t="s">
        <v>69</v>
      </c>
      <c r="C27" s="68">
        <v>17</v>
      </c>
      <c r="D27" s="34">
        <v>2025</v>
      </c>
      <c r="E27" t="s">
        <v>72</v>
      </c>
    </row>
    <row r="28" spans="1:5" ht="15" customHeight="1" x14ac:dyDescent="0.25">
      <c r="A28" s="37" t="s">
        <v>44</v>
      </c>
      <c r="B28" s="77" t="s">
        <v>70</v>
      </c>
      <c r="C28" s="78">
        <v>4.49</v>
      </c>
      <c r="D28" s="34">
        <v>2025</v>
      </c>
      <c r="E28" t="s">
        <v>72</v>
      </c>
    </row>
    <row r="29" spans="1:5" ht="15" customHeight="1" x14ac:dyDescent="0.25">
      <c r="A29" s="37"/>
      <c r="B29" s="41"/>
      <c r="C29" s="68"/>
      <c r="D29" s="34"/>
    </row>
    <row r="30" spans="1:5" ht="15" customHeight="1" x14ac:dyDescent="0.25">
      <c r="A30" s="60" t="s">
        <v>29</v>
      </c>
      <c r="B30" s="34" t="s">
        <v>51</v>
      </c>
      <c r="C30" s="78">
        <v>104383448.20999999</v>
      </c>
      <c r="D30" s="34">
        <v>2025</v>
      </c>
      <c r="E30" t="s">
        <v>72</v>
      </c>
    </row>
    <row r="31" spans="1:5" ht="15" customHeight="1" x14ac:dyDescent="0.25">
      <c r="A31" s="60" t="s">
        <v>29</v>
      </c>
      <c r="B31" s="34" t="s">
        <v>52</v>
      </c>
      <c r="C31" s="78">
        <v>32507044.82</v>
      </c>
      <c r="D31" s="34">
        <v>2025</v>
      </c>
      <c r="E31" t="s">
        <v>72</v>
      </c>
    </row>
    <row r="32" spans="1:5" ht="15" customHeight="1" x14ac:dyDescent="0.25">
      <c r="A32" s="60" t="s">
        <v>29</v>
      </c>
      <c r="B32" s="34" t="s">
        <v>53</v>
      </c>
      <c r="C32" s="78">
        <v>16794840.77</v>
      </c>
      <c r="D32" s="34">
        <v>2025</v>
      </c>
      <c r="E32" t="s">
        <v>72</v>
      </c>
    </row>
    <row r="33" spans="1:5" ht="15" customHeight="1" x14ac:dyDescent="0.25">
      <c r="A33" s="60" t="s">
        <v>29</v>
      </c>
      <c r="B33" s="34" t="s">
        <v>54</v>
      </c>
      <c r="C33" s="78">
        <v>0</v>
      </c>
      <c r="D33" s="34">
        <v>2025</v>
      </c>
      <c r="E33" t="s">
        <v>72</v>
      </c>
    </row>
    <row r="34" spans="1:5" ht="15" customHeight="1" x14ac:dyDescent="0.25">
      <c r="A34" s="60" t="s">
        <v>29</v>
      </c>
      <c r="B34" s="34" t="s">
        <v>55</v>
      </c>
      <c r="C34" s="78">
        <v>326700</v>
      </c>
      <c r="D34" s="34">
        <v>2025</v>
      </c>
      <c r="E34" t="s">
        <v>72</v>
      </c>
    </row>
    <row r="35" spans="1:5" ht="15" customHeight="1" x14ac:dyDescent="0.25">
      <c r="A35" s="60" t="s">
        <v>29</v>
      </c>
      <c r="B35" s="34" t="s">
        <v>62</v>
      </c>
      <c r="C35" s="78">
        <v>175351789</v>
      </c>
      <c r="D35" s="34">
        <v>2025</v>
      </c>
      <c r="E35" t="s">
        <v>72</v>
      </c>
    </row>
    <row r="36" spans="1:5" ht="15" customHeight="1" x14ac:dyDescent="0.25">
      <c r="A36" s="60" t="s">
        <v>29</v>
      </c>
      <c r="B36" s="34" t="s">
        <v>56</v>
      </c>
      <c r="C36" s="78">
        <v>850563.98</v>
      </c>
      <c r="D36" s="34">
        <v>2025</v>
      </c>
      <c r="E36" t="s">
        <v>72</v>
      </c>
    </row>
    <row r="37" spans="1:5" ht="15" customHeight="1" x14ac:dyDescent="0.25">
      <c r="A37" s="60" t="s">
        <v>29</v>
      </c>
      <c r="B37" s="34" t="s">
        <v>63</v>
      </c>
      <c r="C37" s="108">
        <f>SUM(C30:C36)</f>
        <v>330214386.78000003</v>
      </c>
      <c r="D37" s="34">
        <v>2025</v>
      </c>
      <c r="E37" t="s">
        <v>72</v>
      </c>
    </row>
    <row r="38" spans="1:5" ht="15" customHeight="1" x14ac:dyDescent="0.25">
      <c r="A38" s="60"/>
      <c r="B38" s="34"/>
      <c r="C38" s="75"/>
      <c r="D38" s="34"/>
    </row>
    <row r="39" spans="1:5" ht="15" customHeight="1" x14ac:dyDescent="0.25">
      <c r="A39" s="37" t="s">
        <v>32</v>
      </c>
      <c r="B39" s="38" t="s">
        <v>11</v>
      </c>
      <c r="C39" s="39"/>
      <c r="D39" s="34">
        <v>2024</v>
      </c>
      <c r="E39" t="s">
        <v>72</v>
      </c>
    </row>
    <row r="40" spans="1:5" ht="15" customHeight="1" x14ac:dyDescent="0.25">
      <c r="A40" s="37" t="s">
        <v>32</v>
      </c>
      <c r="B40" s="34" t="s">
        <v>1</v>
      </c>
      <c r="C40" s="39"/>
      <c r="D40" s="34">
        <v>2024</v>
      </c>
      <c r="E40" t="s">
        <v>72</v>
      </c>
    </row>
    <row r="41" spans="1:5" ht="15" customHeight="1" x14ac:dyDescent="0.25">
      <c r="A41" s="37" t="s">
        <v>32</v>
      </c>
      <c r="B41" s="34" t="s">
        <v>19</v>
      </c>
      <c r="C41" s="79">
        <v>2392</v>
      </c>
      <c r="D41" s="34">
        <v>2024</v>
      </c>
      <c r="E41" t="s">
        <v>72</v>
      </c>
    </row>
    <row r="42" spans="1:5" ht="15" customHeight="1" x14ac:dyDescent="0.25">
      <c r="A42" s="37" t="s">
        <v>32</v>
      </c>
      <c r="B42" s="34" t="s">
        <v>12</v>
      </c>
      <c r="C42" s="79">
        <v>3184</v>
      </c>
      <c r="D42" s="34">
        <v>2024</v>
      </c>
      <c r="E42" t="s">
        <v>72</v>
      </c>
    </row>
    <row r="43" spans="1:5" ht="15" customHeight="1" x14ac:dyDescent="0.25">
      <c r="A43" s="37" t="s">
        <v>32</v>
      </c>
      <c r="B43" s="34" t="s">
        <v>2</v>
      </c>
      <c r="C43" s="79">
        <v>2987</v>
      </c>
      <c r="D43" s="34">
        <v>2024</v>
      </c>
      <c r="E43" t="s">
        <v>72</v>
      </c>
    </row>
    <row r="44" spans="1:5" ht="15" customHeight="1" x14ac:dyDescent="0.25">
      <c r="A44" s="37" t="s">
        <v>32</v>
      </c>
      <c r="B44" s="34" t="s">
        <v>33</v>
      </c>
      <c r="C44" s="80">
        <v>8563</v>
      </c>
      <c r="D44" s="34">
        <v>2024</v>
      </c>
      <c r="E44" t="s">
        <v>72</v>
      </c>
    </row>
    <row r="45" spans="1:5" x14ac:dyDescent="0.25">
      <c r="A45" s="37" t="s">
        <v>38</v>
      </c>
      <c r="B45" s="41" t="s">
        <v>4</v>
      </c>
      <c r="C45" s="86">
        <v>2501</v>
      </c>
      <c r="D45" s="34">
        <v>2024</v>
      </c>
      <c r="E45" t="s">
        <v>72</v>
      </c>
    </row>
    <row r="46" spans="1:5" x14ac:dyDescent="0.25">
      <c r="A46" s="37" t="s">
        <v>38</v>
      </c>
      <c r="B46" s="41" t="s">
        <v>5</v>
      </c>
      <c r="C46" s="86">
        <v>137</v>
      </c>
      <c r="D46" s="34">
        <v>2024</v>
      </c>
      <c r="E46" t="s">
        <v>72</v>
      </c>
    </row>
    <row r="47" spans="1:5" x14ac:dyDescent="0.25">
      <c r="A47" s="37" t="s">
        <v>38</v>
      </c>
      <c r="B47" s="41" t="s">
        <v>14</v>
      </c>
      <c r="C47" s="86">
        <v>91</v>
      </c>
      <c r="D47" s="34">
        <v>2024</v>
      </c>
      <c r="E47" t="s">
        <v>72</v>
      </c>
    </row>
    <row r="48" spans="1:5" x14ac:dyDescent="0.25">
      <c r="A48" s="37" t="s">
        <v>38</v>
      </c>
      <c r="B48" s="41" t="s">
        <v>33</v>
      </c>
      <c r="C48" s="80">
        <v>2729</v>
      </c>
      <c r="D48" s="34">
        <v>2024</v>
      </c>
      <c r="E48" t="s">
        <v>72</v>
      </c>
    </row>
    <row r="49" spans="1:5" x14ac:dyDescent="0.25">
      <c r="A49" s="37" t="s">
        <v>39</v>
      </c>
      <c r="B49" s="41" t="s">
        <v>40</v>
      </c>
      <c r="C49" s="80">
        <v>1</v>
      </c>
      <c r="D49" s="34">
        <v>2024</v>
      </c>
      <c r="E49" t="s">
        <v>72</v>
      </c>
    </row>
    <row r="50" spans="1:5" x14ac:dyDescent="0.25">
      <c r="A50" s="37" t="s">
        <v>39</v>
      </c>
      <c r="B50" s="41" t="s">
        <v>41</v>
      </c>
      <c r="C50" s="80">
        <v>1</v>
      </c>
      <c r="D50" s="34">
        <v>2024</v>
      </c>
      <c r="E50" t="s">
        <v>72</v>
      </c>
    </row>
    <row r="51" spans="1:5" x14ac:dyDescent="0.25">
      <c r="A51" s="37" t="s">
        <v>42</v>
      </c>
      <c r="B51" s="41" t="s">
        <v>43</v>
      </c>
      <c r="C51" s="80">
        <v>16341</v>
      </c>
      <c r="D51" s="34">
        <v>2024</v>
      </c>
      <c r="E51" t="s">
        <v>72</v>
      </c>
    </row>
    <row r="52" spans="1:5" x14ac:dyDescent="0.25">
      <c r="A52" s="37" t="s">
        <v>42</v>
      </c>
      <c r="B52" s="41" t="s">
        <v>8</v>
      </c>
      <c r="C52" s="80">
        <v>166084</v>
      </c>
      <c r="D52" s="34">
        <v>2024</v>
      </c>
      <c r="E52" t="s">
        <v>72</v>
      </c>
    </row>
    <row r="53" spans="1:5" x14ac:dyDescent="0.25">
      <c r="A53" s="37" t="s">
        <v>42</v>
      </c>
      <c r="B53" s="41" t="s">
        <v>33</v>
      </c>
      <c r="C53" s="81">
        <v>182425</v>
      </c>
      <c r="D53" s="34">
        <v>2024</v>
      </c>
      <c r="E53" t="s">
        <v>72</v>
      </c>
    </row>
    <row r="54" spans="1:5" x14ac:dyDescent="0.25">
      <c r="A54" s="37" t="s">
        <v>44</v>
      </c>
      <c r="B54" s="41" t="s">
        <v>48</v>
      </c>
      <c r="C54" s="82">
        <v>339</v>
      </c>
      <c r="D54" s="34">
        <v>2024</v>
      </c>
      <c r="E54" t="s">
        <v>72</v>
      </c>
    </row>
    <row r="55" spans="1:5" x14ac:dyDescent="0.25">
      <c r="A55" s="37" t="s">
        <v>44</v>
      </c>
      <c r="B55" s="41" t="s">
        <v>30</v>
      </c>
      <c r="C55" s="82">
        <v>346</v>
      </c>
      <c r="D55" s="34">
        <v>2024</v>
      </c>
      <c r="E55" t="s">
        <v>72</v>
      </c>
    </row>
    <row r="56" spans="1:5" x14ac:dyDescent="0.25">
      <c r="A56" s="37" t="s">
        <v>45</v>
      </c>
      <c r="B56" s="41" t="s">
        <v>17</v>
      </c>
      <c r="C56" s="83">
        <v>105</v>
      </c>
      <c r="D56" s="34">
        <v>2024</v>
      </c>
      <c r="E56" t="s">
        <v>72</v>
      </c>
    </row>
    <row r="57" spans="1:5" x14ac:dyDescent="0.25">
      <c r="A57" s="37" t="s">
        <v>46</v>
      </c>
      <c r="B57" s="41" t="s">
        <v>47</v>
      </c>
      <c r="C57" s="84">
        <v>1562</v>
      </c>
      <c r="D57" s="34">
        <v>2024</v>
      </c>
      <c r="E57" t="s">
        <v>72</v>
      </c>
    </row>
    <row r="58" spans="1:5" x14ac:dyDescent="0.25">
      <c r="A58" s="37"/>
      <c r="B58" s="41"/>
      <c r="C58" s="68"/>
      <c r="D58" s="34"/>
    </row>
    <row r="59" spans="1:5" x14ac:dyDescent="0.25">
      <c r="A59" s="34" t="s">
        <v>34</v>
      </c>
      <c r="B59" s="37" t="s">
        <v>64</v>
      </c>
      <c r="C59" s="68"/>
      <c r="D59" s="34">
        <v>2024</v>
      </c>
      <c r="E59" t="s">
        <v>72</v>
      </c>
    </row>
    <row r="60" spans="1:5" ht="15.75" x14ac:dyDescent="0.25">
      <c r="A60" s="37" t="s">
        <v>44</v>
      </c>
      <c r="B60" s="77" t="s">
        <v>65</v>
      </c>
      <c r="C60" s="89">
        <v>56.1</v>
      </c>
      <c r="D60" s="34">
        <v>2024</v>
      </c>
      <c r="E60" t="s">
        <v>72</v>
      </c>
    </row>
    <row r="61" spans="1:5" ht="15.75" x14ac:dyDescent="0.25">
      <c r="A61" s="37" t="s">
        <v>44</v>
      </c>
      <c r="B61" s="77" t="s">
        <v>66</v>
      </c>
      <c r="C61" s="81">
        <v>2070</v>
      </c>
      <c r="D61" s="34">
        <v>2024</v>
      </c>
      <c r="E61" t="s">
        <v>72</v>
      </c>
    </row>
    <row r="62" spans="1:5" ht="15.75" x14ac:dyDescent="0.25">
      <c r="A62" s="37" t="s">
        <v>44</v>
      </c>
      <c r="B62" s="77" t="s">
        <v>67</v>
      </c>
      <c r="C62" s="89">
        <v>5.98</v>
      </c>
      <c r="D62" s="34">
        <v>2024</v>
      </c>
      <c r="E62" t="s">
        <v>72</v>
      </c>
    </row>
    <row r="63" spans="1:5" ht="15.75" x14ac:dyDescent="0.25">
      <c r="A63" s="37" t="s">
        <v>44</v>
      </c>
      <c r="B63" s="77" t="s">
        <v>68</v>
      </c>
      <c r="C63" s="81">
        <v>7.36</v>
      </c>
      <c r="D63" s="34">
        <v>2024</v>
      </c>
      <c r="E63" t="s">
        <v>72</v>
      </c>
    </row>
    <row r="64" spans="1:5" ht="15.75" x14ac:dyDescent="0.25">
      <c r="A64" s="37" t="s">
        <v>44</v>
      </c>
      <c r="B64" s="77" t="s">
        <v>69</v>
      </c>
      <c r="C64" s="81">
        <v>21</v>
      </c>
      <c r="D64" s="34">
        <v>2024</v>
      </c>
      <c r="E64" t="s">
        <v>72</v>
      </c>
    </row>
    <row r="65" spans="1:5" ht="15.75" x14ac:dyDescent="0.25">
      <c r="A65" s="37" t="s">
        <v>44</v>
      </c>
      <c r="B65" s="77" t="s">
        <v>70</v>
      </c>
      <c r="C65" s="89">
        <v>6.07</v>
      </c>
      <c r="D65" s="34">
        <v>2024</v>
      </c>
      <c r="E65" t="s">
        <v>72</v>
      </c>
    </row>
    <row r="66" spans="1:5" x14ac:dyDescent="0.25">
      <c r="A66" s="37"/>
      <c r="B66" s="41"/>
      <c r="C66" s="68"/>
      <c r="D66" s="34"/>
    </row>
    <row r="67" spans="1:5" x14ac:dyDescent="0.25">
      <c r="A67" s="60" t="s">
        <v>29</v>
      </c>
      <c r="B67" s="34" t="s">
        <v>51</v>
      </c>
      <c r="C67" s="75">
        <v>86613485.939999998</v>
      </c>
      <c r="D67" s="34">
        <v>2024</v>
      </c>
      <c r="E67" t="s">
        <v>72</v>
      </c>
    </row>
    <row r="68" spans="1:5" x14ac:dyDescent="0.25">
      <c r="A68" s="60" t="s">
        <v>29</v>
      </c>
      <c r="B68" s="34" t="s">
        <v>52</v>
      </c>
      <c r="C68" s="75">
        <v>29011435.550000001</v>
      </c>
      <c r="D68" s="34">
        <v>2024</v>
      </c>
      <c r="E68" t="s">
        <v>72</v>
      </c>
    </row>
    <row r="69" spans="1:5" x14ac:dyDescent="0.25">
      <c r="A69" s="60" t="s">
        <v>29</v>
      </c>
      <c r="B69" s="34" t="s">
        <v>53</v>
      </c>
      <c r="C69" s="75">
        <v>16431573.210000001</v>
      </c>
      <c r="D69" s="34">
        <v>2024</v>
      </c>
      <c r="E69" t="s">
        <v>72</v>
      </c>
    </row>
    <row r="70" spans="1:5" x14ac:dyDescent="0.25">
      <c r="A70" s="60" t="s">
        <v>29</v>
      </c>
      <c r="B70" s="34" t="s">
        <v>54</v>
      </c>
      <c r="C70" s="75">
        <v>6141966.9699999997</v>
      </c>
      <c r="D70" s="34">
        <v>2024</v>
      </c>
      <c r="E70" t="s">
        <v>72</v>
      </c>
    </row>
    <row r="71" spans="1:5" x14ac:dyDescent="0.25">
      <c r="A71" s="60" t="s">
        <v>29</v>
      </c>
      <c r="B71" s="34" t="s">
        <v>55</v>
      </c>
      <c r="C71" s="75">
        <v>108900</v>
      </c>
      <c r="D71" s="34">
        <v>2024</v>
      </c>
      <c r="E71" t="s">
        <v>72</v>
      </c>
    </row>
    <row r="72" spans="1:5" x14ac:dyDescent="0.25">
      <c r="A72" s="60" t="s">
        <v>29</v>
      </c>
      <c r="B72" s="34" t="s">
        <v>62</v>
      </c>
      <c r="C72" s="75">
        <v>90856079.879999995</v>
      </c>
      <c r="D72" s="34">
        <v>2024</v>
      </c>
      <c r="E72" t="s">
        <v>72</v>
      </c>
    </row>
    <row r="73" spans="1:5" x14ac:dyDescent="0.25">
      <c r="A73" s="60" t="s">
        <v>29</v>
      </c>
      <c r="B73" s="34" t="s">
        <v>56</v>
      </c>
      <c r="C73" s="75">
        <v>615151.43999999994</v>
      </c>
      <c r="D73" s="34">
        <v>2024</v>
      </c>
      <c r="E73" t="s">
        <v>72</v>
      </c>
    </row>
    <row r="74" spans="1:5" x14ac:dyDescent="0.25">
      <c r="A74" s="60" t="s">
        <v>29</v>
      </c>
      <c r="B74" s="34" t="s">
        <v>63</v>
      </c>
      <c r="C74" s="75">
        <v>229778592.99000001</v>
      </c>
      <c r="D74" s="34">
        <v>2024</v>
      </c>
      <c r="E74" t="s">
        <v>72</v>
      </c>
    </row>
    <row r="75" spans="1:5" x14ac:dyDescent="0.25">
      <c r="A75" s="60"/>
      <c r="B75" s="34"/>
      <c r="C75" s="75"/>
      <c r="D75" s="34"/>
    </row>
    <row r="76" spans="1:5" ht="18" customHeight="1" x14ac:dyDescent="0.25">
      <c r="A76" s="37" t="s">
        <v>32</v>
      </c>
      <c r="B76" s="38" t="s">
        <v>11</v>
      </c>
      <c r="C76" s="79">
        <v>20629</v>
      </c>
      <c r="D76" s="34">
        <v>2023</v>
      </c>
      <c r="E76" t="s">
        <v>72</v>
      </c>
    </row>
    <row r="77" spans="1:5" ht="18" customHeight="1" x14ac:dyDescent="0.25">
      <c r="A77" s="37" t="s">
        <v>32</v>
      </c>
      <c r="B77" s="34" t="s">
        <v>1</v>
      </c>
      <c r="C77" s="80">
        <v>57</v>
      </c>
      <c r="D77" s="34">
        <v>2023</v>
      </c>
      <c r="E77" t="s">
        <v>72</v>
      </c>
    </row>
    <row r="78" spans="1:5" ht="18" customHeight="1" x14ac:dyDescent="0.25">
      <c r="A78" s="37" t="s">
        <v>32</v>
      </c>
      <c r="B78" s="34" t="s">
        <v>19</v>
      </c>
      <c r="C78" s="79">
        <v>2164</v>
      </c>
      <c r="D78" s="34">
        <v>2023</v>
      </c>
      <c r="E78" t="s">
        <v>72</v>
      </c>
    </row>
    <row r="79" spans="1:5" ht="18" customHeight="1" x14ac:dyDescent="0.25">
      <c r="A79" s="37" t="s">
        <v>32</v>
      </c>
      <c r="B79" s="34" t="s">
        <v>12</v>
      </c>
      <c r="C79" s="79">
        <v>3561</v>
      </c>
      <c r="D79" s="34">
        <v>2023</v>
      </c>
      <c r="E79" t="s">
        <v>72</v>
      </c>
    </row>
    <row r="80" spans="1:5" ht="18" customHeight="1" x14ac:dyDescent="0.25">
      <c r="A80" s="37" t="s">
        <v>32</v>
      </c>
      <c r="B80" s="34" t="s">
        <v>2</v>
      </c>
      <c r="C80" s="79">
        <v>1764</v>
      </c>
      <c r="D80" s="34">
        <v>2023</v>
      </c>
      <c r="E80" t="s">
        <v>72</v>
      </c>
    </row>
    <row r="81" spans="1:5" ht="18" customHeight="1" x14ac:dyDescent="0.25">
      <c r="A81" s="37" t="s">
        <v>32</v>
      </c>
      <c r="B81" s="34" t="s">
        <v>33</v>
      </c>
      <c r="C81" s="80">
        <f>SUM(C76:C80)</f>
        <v>28175</v>
      </c>
      <c r="D81" s="34">
        <v>2023</v>
      </c>
      <c r="E81" t="s">
        <v>72</v>
      </c>
    </row>
    <row r="82" spans="1:5" ht="18" customHeight="1" x14ac:dyDescent="0.25">
      <c r="A82" s="37" t="s">
        <v>38</v>
      </c>
      <c r="B82" s="41" t="s">
        <v>4</v>
      </c>
      <c r="C82" s="80">
        <v>2941</v>
      </c>
      <c r="D82" s="34">
        <v>2023</v>
      </c>
      <c r="E82" t="s">
        <v>72</v>
      </c>
    </row>
    <row r="83" spans="1:5" ht="18" customHeight="1" x14ac:dyDescent="0.25">
      <c r="A83" s="37" t="s">
        <v>38</v>
      </c>
      <c r="B83" s="41" t="s">
        <v>5</v>
      </c>
      <c r="C83" s="80">
        <v>138</v>
      </c>
      <c r="D83" s="34">
        <v>2023</v>
      </c>
      <c r="E83" t="s">
        <v>72</v>
      </c>
    </row>
    <row r="84" spans="1:5" ht="18" customHeight="1" x14ac:dyDescent="0.25">
      <c r="A84" s="37" t="s">
        <v>38</v>
      </c>
      <c r="B84" s="41" t="s">
        <v>14</v>
      </c>
      <c r="C84" s="80">
        <v>82</v>
      </c>
      <c r="D84" s="34">
        <v>2023</v>
      </c>
      <c r="E84" t="s">
        <v>72</v>
      </c>
    </row>
    <row r="85" spans="1:5" ht="18" customHeight="1" x14ac:dyDescent="0.25">
      <c r="A85" s="37" t="s">
        <v>38</v>
      </c>
      <c r="B85" s="41" t="s">
        <v>33</v>
      </c>
      <c r="C85" s="80">
        <f>SUM(C82:C84)</f>
        <v>3161</v>
      </c>
      <c r="D85" s="34">
        <v>2023</v>
      </c>
      <c r="E85" t="s">
        <v>72</v>
      </c>
    </row>
    <row r="86" spans="1:5" ht="18" customHeight="1" x14ac:dyDescent="0.25">
      <c r="A86" s="37" t="s">
        <v>39</v>
      </c>
      <c r="B86" s="41" t="s">
        <v>40</v>
      </c>
      <c r="C86" s="80">
        <v>0</v>
      </c>
      <c r="D86" s="34">
        <v>2023</v>
      </c>
      <c r="E86" t="s">
        <v>72</v>
      </c>
    </row>
    <row r="87" spans="1:5" ht="18" customHeight="1" x14ac:dyDescent="0.25">
      <c r="A87" s="37" t="s">
        <v>39</v>
      </c>
      <c r="B87" s="41" t="s">
        <v>41</v>
      </c>
      <c r="C87" s="80">
        <v>1</v>
      </c>
      <c r="D87" s="34">
        <v>2023</v>
      </c>
      <c r="E87" t="s">
        <v>72</v>
      </c>
    </row>
    <row r="88" spans="1:5" ht="18" customHeight="1" x14ac:dyDescent="0.25">
      <c r="A88" s="37" t="s">
        <v>42</v>
      </c>
      <c r="B88" s="41" t="s">
        <v>43</v>
      </c>
      <c r="C88" s="80">
        <v>21551</v>
      </c>
      <c r="D88" s="34">
        <v>2023</v>
      </c>
      <c r="E88" t="s">
        <v>72</v>
      </c>
    </row>
    <row r="89" spans="1:5" ht="18" customHeight="1" x14ac:dyDescent="0.25">
      <c r="A89" s="37" t="s">
        <v>42</v>
      </c>
      <c r="B89" s="41" t="s">
        <v>8</v>
      </c>
      <c r="C89" s="80">
        <v>177835</v>
      </c>
      <c r="D89" s="34">
        <v>2023</v>
      </c>
      <c r="E89" t="s">
        <v>72</v>
      </c>
    </row>
    <row r="90" spans="1:5" ht="18" customHeight="1" x14ac:dyDescent="0.25">
      <c r="A90" s="37" t="s">
        <v>42</v>
      </c>
      <c r="B90" s="41" t="s">
        <v>33</v>
      </c>
      <c r="C90" s="81">
        <f>SUM(C88:C89)</f>
        <v>199386</v>
      </c>
      <c r="D90" s="34">
        <v>2023</v>
      </c>
      <c r="E90" t="s">
        <v>72</v>
      </c>
    </row>
    <row r="91" spans="1:5" ht="18" customHeight="1" x14ac:dyDescent="0.25">
      <c r="A91" s="37" t="s">
        <v>44</v>
      </c>
      <c r="B91" s="41" t="s">
        <v>48</v>
      </c>
      <c r="C91" s="82">
        <v>330</v>
      </c>
      <c r="D91" s="34">
        <v>2023</v>
      </c>
      <c r="E91" t="s">
        <v>72</v>
      </c>
    </row>
    <row r="92" spans="1:5" ht="18" customHeight="1" x14ac:dyDescent="0.25">
      <c r="A92" s="37" t="s">
        <v>44</v>
      </c>
      <c r="B92" s="41" t="s">
        <v>30</v>
      </c>
      <c r="C92" s="82">
        <v>333</v>
      </c>
      <c r="D92" s="34">
        <v>2023</v>
      </c>
      <c r="E92" t="s">
        <v>72</v>
      </c>
    </row>
    <row r="93" spans="1:5" ht="18" customHeight="1" x14ac:dyDescent="0.25">
      <c r="A93" s="37" t="s">
        <v>45</v>
      </c>
      <c r="B93" s="41" t="s">
        <v>17</v>
      </c>
      <c r="C93" s="83">
        <v>133</v>
      </c>
      <c r="D93" s="34">
        <v>2023</v>
      </c>
      <c r="E93" t="s">
        <v>72</v>
      </c>
    </row>
    <row r="94" spans="1:5" ht="18" customHeight="1" x14ac:dyDescent="0.25">
      <c r="A94" s="37" t="s">
        <v>46</v>
      </c>
      <c r="B94" s="41" t="s">
        <v>47</v>
      </c>
      <c r="C94" s="84">
        <v>1431</v>
      </c>
      <c r="D94" s="34">
        <v>2023</v>
      </c>
      <c r="E94" t="s">
        <v>72</v>
      </c>
    </row>
    <row r="95" spans="1:5" ht="18" customHeight="1" x14ac:dyDescent="0.25"/>
    <row r="96" spans="1:5" ht="18" customHeight="1" x14ac:dyDescent="0.25">
      <c r="A96" s="34" t="s">
        <v>34</v>
      </c>
      <c r="B96" s="37" t="s">
        <v>64</v>
      </c>
      <c r="C96" s="68"/>
      <c r="D96" s="34">
        <v>2023</v>
      </c>
      <c r="E96" t="s">
        <v>72</v>
      </c>
    </row>
    <row r="97" spans="1:5" ht="18" customHeight="1" x14ac:dyDescent="0.25">
      <c r="A97" s="37" t="s">
        <v>44</v>
      </c>
      <c r="B97" s="77" t="s">
        <v>65</v>
      </c>
      <c r="C97" s="89">
        <v>54.02</v>
      </c>
      <c r="D97" s="34">
        <v>2023</v>
      </c>
      <c r="E97" t="s">
        <v>72</v>
      </c>
    </row>
    <row r="98" spans="1:5" ht="18" customHeight="1" x14ac:dyDescent="0.25">
      <c r="A98" s="37" t="s">
        <v>44</v>
      </c>
      <c r="B98" s="77" t="s">
        <v>66</v>
      </c>
      <c r="C98" s="81">
        <v>2188</v>
      </c>
      <c r="D98" s="34">
        <v>2023</v>
      </c>
      <c r="E98" t="s">
        <v>72</v>
      </c>
    </row>
    <row r="99" spans="1:5" ht="18" customHeight="1" x14ac:dyDescent="0.25">
      <c r="A99" s="37" t="s">
        <v>44</v>
      </c>
      <c r="B99" s="77" t="s">
        <v>67</v>
      </c>
      <c r="C99" s="89">
        <v>6.57</v>
      </c>
      <c r="D99" s="34">
        <v>2023</v>
      </c>
      <c r="E99" t="s">
        <v>72</v>
      </c>
    </row>
    <row r="100" spans="1:5" ht="18" customHeight="1" x14ac:dyDescent="0.25">
      <c r="A100" s="37" t="s">
        <v>44</v>
      </c>
      <c r="B100" s="77" t="s">
        <v>68</v>
      </c>
      <c r="C100" s="89">
        <v>7.09</v>
      </c>
      <c r="D100" s="34">
        <v>2023</v>
      </c>
      <c r="E100" t="s">
        <v>72</v>
      </c>
    </row>
    <row r="101" spans="1:5" ht="18" customHeight="1" x14ac:dyDescent="0.25">
      <c r="A101" s="37" t="s">
        <v>44</v>
      </c>
      <c r="B101" s="77" t="s">
        <v>69</v>
      </c>
      <c r="C101" s="81">
        <v>21</v>
      </c>
      <c r="D101" s="34">
        <v>2023</v>
      </c>
      <c r="E101" t="s">
        <v>72</v>
      </c>
    </row>
    <row r="102" spans="1:5" ht="18" customHeight="1" x14ac:dyDescent="0.25">
      <c r="A102" s="37" t="s">
        <v>44</v>
      </c>
      <c r="B102" s="77" t="s">
        <v>70</v>
      </c>
      <c r="C102" s="89">
        <v>6.31</v>
      </c>
      <c r="D102" s="34">
        <v>2023</v>
      </c>
      <c r="E102" t="s">
        <v>72</v>
      </c>
    </row>
    <row r="103" spans="1:5" ht="18" customHeight="1" x14ac:dyDescent="0.25"/>
    <row r="104" spans="1:5" ht="18" customHeight="1" x14ac:dyDescent="0.25">
      <c r="A104" s="59" t="s">
        <v>29</v>
      </c>
      <c r="B104" s="34" t="s">
        <v>51</v>
      </c>
      <c r="C104" s="69">
        <v>128322745.04000001</v>
      </c>
      <c r="D104" s="60">
        <v>2023</v>
      </c>
      <c r="E104" t="s">
        <v>72</v>
      </c>
    </row>
    <row r="105" spans="1:5" ht="18" customHeight="1" x14ac:dyDescent="0.25">
      <c r="A105" s="59" t="s">
        <v>29</v>
      </c>
      <c r="B105" s="34" t="s">
        <v>52</v>
      </c>
      <c r="C105" s="69">
        <v>47378047.490000002</v>
      </c>
      <c r="D105" s="60">
        <v>2023</v>
      </c>
      <c r="E105" t="s">
        <v>72</v>
      </c>
    </row>
    <row r="106" spans="1:5" ht="18" customHeight="1" x14ac:dyDescent="0.25">
      <c r="A106" s="59" t="s">
        <v>29</v>
      </c>
      <c r="B106" s="34" t="s">
        <v>53</v>
      </c>
      <c r="C106" s="69">
        <v>20197591.43</v>
      </c>
      <c r="D106" s="60">
        <v>2023</v>
      </c>
      <c r="E106" t="s">
        <v>72</v>
      </c>
    </row>
    <row r="107" spans="1:5" ht="18" customHeight="1" x14ac:dyDescent="0.25">
      <c r="A107" s="59" t="s">
        <v>29</v>
      </c>
      <c r="B107" s="34" t="s">
        <v>54</v>
      </c>
      <c r="C107" s="69">
        <v>50000</v>
      </c>
      <c r="D107" s="60">
        <v>2023</v>
      </c>
      <c r="E107" t="s">
        <v>72</v>
      </c>
    </row>
    <row r="108" spans="1:5" ht="18" customHeight="1" x14ac:dyDescent="0.25">
      <c r="A108" s="59" t="s">
        <v>29</v>
      </c>
      <c r="B108" s="34" t="s">
        <v>55</v>
      </c>
      <c r="C108" s="69">
        <v>163350</v>
      </c>
      <c r="D108" s="60">
        <v>2023</v>
      </c>
      <c r="E108" t="s">
        <v>72</v>
      </c>
    </row>
    <row r="109" spans="1:5" ht="18" customHeight="1" x14ac:dyDescent="0.25">
      <c r="A109" s="59" t="s">
        <v>29</v>
      </c>
      <c r="B109" s="34" t="s">
        <v>62</v>
      </c>
      <c r="C109" s="69">
        <v>65711588.369999997</v>
      </c>
      <c r="D109" s="60">
        <v>2023</v>
      </c>
      <c r="E109" t="s">
        <v>72</v>
      </c>
    </row>
    <row r="110" spans="1:5" ht="18" customHeight="1" x14ac:dyDescent="0.25">
      <c r="A110" s="59" t="s">
        <v>29</v>
      </c>
      <c r="B110" s="34" t="s">
        <v>56</v>
      </c>
      <c r="C110" s="69">
        <v>180000</v>
      </c>
      <c r="D110" s="60">
        <v>2023</v>
      </c>
      <c r="E110" t="s">
        <v>72</v>
      </c>
    </row>
    <row r="111" spans="1:5" ht="18" customHeight="1" x14ac:dyDescent="0.25">
      <c r="A111" s="60" t="s">
        <v>29</v>
      </c>
      <c r="B111" s="34" t="s">
        <v>58</v>
      </c>
      <c r="C111" s="69">
        <f>SUM(C104:C110)</f>
        <v>262003322.33000001</v>
      </c>
      <c r="D111" s="60">
        <v>2023</v>
      </c>
      <c r="E111" t="s">
        <v>72</v>
      </c>
    </row>
    <row r="112" spans="1:5" x14ac:dyDescent="0.25">
      <c r="A112" s="60"/>
      <c r="B112" s="34"/>
      <c r="C112" s="75"/>
      <c r="D112" s="34"/>
    </row>
    <row r="113" spans="1:5" ht="18" customHeight="1" x14ac:dyDescent="0.25">
      <c r="A113" s="37" t="s">
        <v>32</v>
      </c>
      <c r="B113" s="38" t="s">
        <v>11</v>
      </c>
      <c r="C113" s="84">
        <v>22222</v>
      </c>
      <c r="D113" s="34">
        <v>2022</v>
      </c>
      <c r="E113" t="s">
        <v>72</v>
      </c>
    </row>
    <row r="114" spans="1:5" ht="18" customHeight="1" x14ac:dyDescent="0.25">
      <c r="A114" s="37" t="s">
        <v>32</v>
      </c>
      <c r="B114" s="34" t="s">
        <v>1</v>
      </c>
      <c r="C114" s="84">
        <v>2814</v>
      </c>
      <c r="D114" s="34">
        <v>2022</v>
      </c>
      <c r="E114" t="s">
        <v>72</v>
      </c>
    </row>
    <row r="115" spans="1:5" ht="18" customHeight="1" x14ac:dyDescent="0.25">
      <c r="A115" s="37" t="s">
        <v>32</v>
      </c>
      <c r="B115" s="34" t="s">
        <v>19</v>
      </c>
      <c r="C115" s="84">
        <v>1784</v>
      </c>
      <c r="D115" s="34">
        <v>2022</v>
      </c>
      <c r="E115" t="s">
        <v>72</v>
      </c>
    </row>
    <row r="116" spans="1:5" ht="18" customHeight="1" x14ac:dyDescent="0.25">
      <c r="A116" s="37" t="s">
        <v>32</v>
      </c>
      <c r="B116" s="34" t="s">
        <v>12</v>
      </c>
      <c r="C116" s="84">
        <v>4192</v>
      </c>
      <c r="D116" s="34">
        <v>2022</v>
      </c>
      <c r="E116" t="s">
        <v>72</v>
      </c>
    </row>
    <row r="117" spans="1:5" ht="18" customHeight="1" x14ac:dyDescent="0.25">
      <c r="A117" s="37" t="s">
        <v>32</v>
      </c>
      <c r="B117" s="34" t="s">
        <v>2</v>
      </c>
      <c r="C117" s="84">
        <v>2452</v>
      </c>
      <c r="D117" s="34">
        <v>2022</v>
      </c>
      <c r="E117" t="s">
        <v>72</v>
      </c>
    </row>
    <row r="118" spans="1:5" ht="18" customHeight="1" x14ac:dyDescent="0.25">
      <c r="A118" s="37" t="s">
        <v>32</v>
      </c>
      <c r="B118" s="34" t="s">
        <v>33</v>
      </c>
      <c r="C118" s="80">
        <f>SUM(C113:C117)</f>
        <v>33464</v>
      </c>
      <c r="D118" s="34">
        <v>2022</v>
      </c>
      <c r="E118" t="s">
        <v>72</v>
      </c>
    </row>
    <row r="119" spans="1:5" ht="18" customHeight="1" x14ac:dyDescent="0.25">
      <c r="A119" s="37" t="s">
        <v>38</v>
      </c>
      <c r="B119" s="41" t="s">
        <v>4</v>
      </c>
      <c r="C119" s="84">
        <v>2834</v>
      </c>
      <c r="D119" s="34">
        <v>2022</v>
      </c>
      <c r="E119" t="s">
        <v>72</v>
      </c>
    </row>
    <row r="120" spans="1:5" ht="18" customHeight="1" x14ac:dyDescent="0.25">
      <c r="A120" s="37" t="s">
        <v>38</v>
      </c>
      <c r="B120" s="41" t="s">
        <v>5</v>
      </c>
      <c r="C120" s="84">
        <v>155</v>
      </c>
      <c r="D120" s="34">
        <v>2022</v>
      </c>
      <c r="E120" t="s">
        <v>72</v>
      </c>
    </row>
    <row r="121" spans="1:5" ht="18" customHeight="1" x14ac:dyDescent="0.25">
      <c r="A121" s="37" t="s">
        <v>38</v>
      </c>
      <c r="B121" s="41" t="s">
        <v>14</v>
      </c>
      <c r="C121" s="84">
        <v>50</v>
      </c>
      <c r="D121" s="34">
        <v>2022</v>
      </c>
      <c r="E121" t="s">
        <v>72</v>
      </c>
    </row>
    <row r="122" spans="1:5" ht="18" customHeight="1" x14ac:dyDescent="0.25">
      <c r="A122" s="37" t="s">
        <v>38</v>
      </c>
      <c r="B122" s="41" t="s">
        <v>33</v>
      </c>
      <c r="C122" s="80">
        <f>SUM(C119:C121)</f>
        <v>3039</v>
      </c>
      <c r="D122" s="34">
        <v>2022</v>
      </c>
      <c r="E122" t="s">
        <v>72</v>
      </c>
    </row>
    <row r="123" spans="1:5" ht="18" customHeight="1" x14ac:dyDescent="0.25">
      <c r="A123" s="37" t="s">
        <v>39</v>
      </c>
      <c r="B123" s="41" t="s">
        <v>40</v>
      </c>
      <c r="C123" s="85">
        <v>2</v>
      </c>
      <c r="D123" s="34">
        <v>2022</v>
      </c>
      <c r="E123" t="s">
        <v>72</v>
      </c>
    </row>
    <row r="124" spans="1:5" ht="18" customHeight="1" x14ac:dyDescent="0.25">
      <c r="A124" s="37" t="s">
        <v>39</v>
      </c>
      <c r="B124" s="41" t="s">
        <v>41</v>
      </c>
      <c r="C124" s="85">
        <v>0</v>
      </c>
      <c r="D124" s="34">
        <v>2022</v>
      </c>
      <c r="E124" t="s">
        <v>72</v>
      </c>
    </row>
    <row r="125" spans="1:5" ht="18" customHeight="1" x14ac:dyDescent="0.25">
      <c r="A125" s="37" t="s">
        <v>42</v>
      </c>
      <c r="B125" s="41" t="s">
        <v>43</v>
      </c>
      <c r="C125" s="85">
        <v>21658</v>
      </c>
      <c r="D125" s="34">
        <v>2022</v>
      </c>
      <c r="E125" t="s">
        <v>72</v>
      </c>
    </row>
    <row r="126" spans="1:5" ht="18" customHeight="1" x14ac:dyDescent="0.25">
      <c r="A126" s="37" t="s">
        <v>42</v>
      </c>
      <c r="B126" s="41" t="s">
        <v>8</v>
      </c>
      <c r="C126" s="85">
        <v>170137</v>
      </c>
      <c r="D126" s="34">
        <v>2022</v>
      </c>
      <c r="E126" t="s">
        <v>72</v>
      </c>
    </row>
    <row r="127" spans="1:5" ht="18" customHeight="1" x14ac:dyDescent="0.25">
      <c r="A127" s="37" t="s">
        <v>42</v>
      </c>
      <c r="B127" s="41" t="s">
        <v>33</v>
      </c>
      <c r="C127" s="81">
        <f>SUM(C125:C126)</f>
        <v>191795</v>
      </c>
      <c r="D127" s="34">
        <v>2022</v>
      </c>
      <c r="E127" t="s">
        <v>72</v>
      </c>
    </row>
    <row r="128" spans="1:5" ht="18" customHeight="1" x14ac:dyDescent="0.25">
      <c r="A128" s="37" t="s">
        <v>44</v>
      </c>
      <c r="B128" s="41" t="s">
        <v>48</v>
      </c>
      <c r="C128" s="82">
        <v>346</v>
      </c>
      <c r="D128" s="34">
        <v>2022</v>
      </c>
      <c r="E128" t="s">
        <v>72</v>
      </c>
    </row>
    <row r="129" spans="1:5" ht="18" customHeight="1" x14ac:dyDescent="0.25">
      <c r="A129" s="37" t="s">
        <v>44</v>
      </c>
      <c r="B129" s="41" t="s">
        <v>30</v>
      </c>
      <c r="C129" s="82">
        <v>354</v>
      </c>
      <c r="D129" s="34">
        <v>2022</v>
      </c>
      <c r="E129" t="s">
        <v>72</v>
      </c>
    </row>
    <row r="130" spans="1:5" ht="18" customHeight="1" x14ac:dyDescent="0.25">
      <c r="A130" s="37" t="s">
        <v>45</v>
      </c>
      <c r="B130" s="41" t="s">
        <v>17</v>
      </c>
      <c r="C130" s="83">
        <v>181</v>
      </c>
      <c r="D130" s="34">
        <v>2022</v>
      </c>
      <c r="E130" t="s">
        <v>72</v>
      </c>
    </row>
    <row r="131" spans="1:5" ht="18" customHeight="1" x14ac:dyDescent="0.25">
      <c r="A131" s="37" t="s">
        <v>46</v>
      </c>
      <c r="B131" s="41" t="s">
        <v>47</v>
      </c>
      <c r="C131" s="84">
        <v>1468</v>
      </c>
      <c r="D131" s="34">
        <v>2022</v>
      </c>
      <c r="E131" t="s">
        <v>72</v>
      </c>
    </row>
    <row r="132" spans="1:5" x14ac:dyDescent="0.25">
      <c r="A132" s="60"/>
      <c r="B132" s="34"/>
      <c r="C132" s="75"/>
      <c r="D132" s="34"/>
    </row>
    <row r="133" spans="1:5" x14ac:dyDescent="0.25">
      <c r="A133" s="34" t="s">
        <v>34</v>
      </c>
      <c r="B133" s="37" t="s">
        <v>64</v>
      </c>
      <c r="C133" s="68"/>
      <c r="D133" s="34">
        <v>2022</v>
      </c>
      <c r="E133" t="s">
        <v>72</v>
      </c>
    </row>
    <row r="134" spans="1:5" ht="15.75" x14ac:dyDescent="0.25">
      <c r="A134" s="37" t="s">
        <v>44</v>
      </c>
      <c r="B134" s="77" t="s">
        <v>65</v>
      </c>
      <c r="C134" s="89">
        <v>57.78</v>
      </c>
      <c r="D134" s="34">
        <v>2022</v>
      </c>
      <c r="E134" t="s">
        <v>72</v>
      </c>
    </row>
    <row r="135" spans="1:5" ht="15.75" x14ac:dyDescent="0.25">
      <c r="A135" s="37" t="s">
        <v>44</v>
      </c>
      <c r="B135" s="77" t="s">
        <v>66</v>
      </c>
      <c r="C135" s="81">
        <v>2236</v>
      </c>
      <c r="D135" s="34">
        <v>2022</v>
      </c>
      <c r="E135" t="s">
        <v>72</v>
      </c>
    </row>
    <row r="136" spans="1:5" ht="15.75" x14ac:dyDescent="0.25">
      <c r="A136" s="37" t="s">
        <v>44</v>
      </c>
      <c r="B136" s="77" t="s">
        <v>67</v>
      </c>
      <c r="C136" s="89">
        <v>6.32</v>
      </c>
      <c r="D136" s="34">
        <v>2022</v>
      </c>
      <c r="E136" t="s">
        <v>72</v>
      </c>
    </row>
    <row r="137" spans="1:5" ht="15.75" x14ac:dyDescent="0.25">
      <c r="A137" s="37" t="s">
        <v>44</v>
      </c>
      <c r="B137" s="77" t="s">
        <v>68</v>
      </c>
      <c r="C137" s="89">
        <v>7.53</v>
      </c>
      <c r="D137" s="34">
        <v>2022</v>
      </c>
      <c r="E137" t="s">
        <v>72</v>
      </c>
    </row>
    <row r="138" spans="1:5" ht="15.75" x14ac:dyDescent="0.25">
      <c r="A138" s="37" t="s">
        <v>44</v>
      </c>
      <c r="B138" s="77" t="s">
        <v>69</v>
      </c>
      <c r="C138" s="81">
        <v>16</v>
      </c>
      <c r="D138" s="34">
        <v>2022</v>
      </c>
      <c r="E138" t="s">
        <v>72</v>
      </c>
    </row>
    <row r="139" spans="1:5" ht="15.75" x14ac:dyDescent="0.25">
      <c r="A139" s="37" t="s">
        <v>44</v>
      </c>
      <c r="B139" s="77" t="s">
        <v>70</v>
      </c>
      <c r="C139" s="89">
        <v>4.5199999999999996</v>
      </c>
      <c r="D139" s="34">
        <v>2022</v>
      </c>
      <c r="E139" t="s">
        <v>72</v>
      </c>
    </row>
    <row r="140" spans="1:5" x14ac:dyDescent="0.25">
      <c r="A140" s="60"/>
      <c r="B140" s="34"/>
      <c r="C140" s="75"/>
      <c r="D140" s="34"/>
    </row>
    <row r="141" spans="1:5" ht="15.75" x14ac:dyDescent="0.25">
      <c r="A141" s="60" t="s">
        <v>29</v>
      </c>
      <c r="B141" s="77" t="s">
        <v>51</v>
      </c>
      <c r="C141" s="69">
        <f>41346990.95+43427573.55+37049616.32</f>
        <v>121824180.81999999</v>
      </c>
      <c r="D141" s="60">
        <v>2022</v>
      </c>
      <c r="E141" t="s">
        <v>72</v>
      </c>
    </row>
    <row r="142" spans="1:5" ht="15.75" x14ac:dyDescent="0.25">
      <c r="A142" s="60" t="s">
        <v>29</v>
      </c>
      <c r="B142" s="77" t="s">
        <v>52</v>
      </c>
      <c r="C142" s="69">
        <f>11862054.63+24187518.15+8758735.6</f>
        <v>44808308.380000003</v>
      </c>
      <c r="D142" s="60">
        <v>2022</v>
      </c>
      <c r="E142" t="s">
        <v>72</v>
      </c>
    </row>
    <row r="143" spans="1:5" ht="15.75" x14ac:dyDescent="0.25">
      <c r="A143" s="60" t="s">
        <v>29</v>
      </c>
      <c r="B143" s="77" t="s">
        <v>53</v>
      </c>
      <c r="C143" s="69">
        <f>6800988.26+7482468.03+320929.62</f>
        <v>14604385.909999998</v>
      </c>
      <c r="D143" s="60">
        <v>2022</v>
      </c>
      <c r="E143" t="s">
        <v>72</v>
      </c>
    </row>
    <row r="144" spans="1:5" ht="15.75" x14ac:dyDescent="0.25">
      <c r="A144" s="60" t="s">
        <v>29</v>
      </c>
      <c r="B144" s="77" t="s">
        <v>55</v>
      </c>
      <c r="C144" s="69">
        <f>49500+49500+49500</f>
        <v>148500</v>
      </c>
      <c r="D144" s="60">
        <v>2022</v>
      </c>
      <c r="E144" t="s">
        <v>72</v>
      </c>
    </row>
    <row r="145" spans="1:5" ht="15.75" x14ac:dyDescent="0.25">
      <c r="A145" s="60" t="s">
        <v>29</v>
      </c>
      <c r="B145" s="77" t="s">
        <v>56</v>
      </c>
      <c r="C145" s="69">
        <f>80000+80000+80000</f>
        <v>240000</v>
      </c>
      <c r="D145" s="60">
        <v>2022</v>
      </c>
      <c r="E145" t="s">
        <v>72</v>
      </c>
    </row>
    <row r="146" spans="1:5" ht="15.75" x14ac:dyDescent="0.25">
      <c r="A146" s="60" t="s">
        <v>58</v>
      </c>
      <c r="B146" s="77"/>
      <c r="C146" s="69">
        <f>SUM(C141:C145)</f>
        <v>181625375.10999998</v>
      </c>
      <c r="D146" s="60">
        <v>2022</v>
      </c>
      <c r="E146" t="s">
        <v>72</v>
      </c>
    </row>
    <row r="147" spans="1:5" x14ac:dyDescent="0.25">
      <c r="A147" s="60"/>
      <c r="B147" s="34"/>
      <c r="C147" s="75"/>
      <c r="D147" s="34"/>
    </row>
    <row r="148" spans="1:5" x14ac:dyDescent="0.25">
      <c r="A148" s="60"/>
      <c r="B148" s="34"/>
      <c r="C148" s="75"/>
      <c r="D148" s="34"/>
    </row>
    <row r="149" spans="1:5" ht="18" customHeight="1" x14ac:dyDescent="0.25">
      <c r="A149" s="34" t="s">
        <v>34</v>
      </c>
      <c r="B149" s="34" t="s">
        <v>35</v>
      </c>
      <c r="C149" s="35" t="s">
        <v>36</v>
      </c>
      <c r="D149" s="36" t="s">
        <v>37</v>
      </c>
      <c r="E149" t="s">
        <v>59</v>
      </c>
    </row>
    <row r="150" spans="1:5" ht="18" customHeight="1" x14ac:dyDescent="0.25">
      <c r="A150" s="37" t="s">
        <v>32</v>
      </c>
      <c r="B150" s="38" t="s">
        <v>11</v>
      </c>
      <c r="C150" s="79">
        <v>14538</v>
      </c>
      <c r="D150" s="34">
        <v>2021</v>
      </c>
      <c r="E150" t="s">
        <v>72</v>
      </c>
    </row>
    <row r="151" spans="1:5" ht="18" customHeight="1" x14ac:dyDescent="0.25">
      <c r="A151" s="37" t="s">
        <v>32</v>
      </c>
      <c r="B151" s="34" t="s">
        <v>1</v>
      </c>
      <c r="C151" s="79">
        <v>1607</v>
      </c>
      <c r="D151" s="34">
        <v>2021</v>
      </c>
      <c r="E151" t="s">
        <v>72</v>
      </c>
    </row>
    <row r="152" spans="1:5" ht="18" customHeight="1" x14ac:dyDescent="0.25">
      <c r="A152" s="37" t="s">
        <v>32</v>
      </c>
      <c r="B152" s="34" t="s">
        <v>19</v>
      </c>
      <c r="C152" s="79">
        <v>1019</v>
      </c>
      <c r="D152" s="34">
        <v>2021</v>
      </c>
      <c r="E152" t="s">
        <v>72</v>
      </c>
    </row>
    <row r="153" spans="1:5" ht="18" customHeight="1" x14ac:dyDescent="0.25">
      <c r="A153" s="37" t="s">
        <v>32</v>
      </c>
      <c r="B153" s="34" t="s">
        <v>12</v>
      </c>
      <c r="C153" s="79">
        <v>3745</v>
      </c>
      <c r="D153" s="34">
        <v>2021</v>
      </c>
      <c r="E153" t="s">
        <v>72</v>
      </c>
    </row>
    <row r="154" spans="1:5" ht="18" customHeight="1" x14ac:dyDescent="0.25">
      <c r="A154" s="37" t="s">
        <v>32</v>
      </c>
      <c r="B154" s="34" t="s">
        <v>2</v>
      </c>
      <c r="C154" s="79">
        <v>1921</v>
      </c>
      <c r="D154" s="34">
        <v>2021</v>
      </c>
      <c r="E154" t="s">
        <v>72</v>
      </c>
    </row>
    <row r="155" spans="1:5" ht="18" customHeight="1" x14ac:dyDescent="0.25">
      <c r="A155" s="37" t="s">
        <v>32</v>
      </c>
      <c r="B155" s="34" t="s">
        <v>63</v>
      </c>
      <c r="C155" s="79">
        <f>SUM(C150:C154)</f>
        <v>22830</v>
      </c>
      <c r="D155" s="34">
        <v>2021</v>
      </c>
      <c r="E155" t="s">
        <v>72</v>
      </c>
    </row>
    <row r="156" spans="1:5" ht="18" customHeight="1" x14ac:dyDescent="0.25">
      <c r="A156" s="37" t="s">
        <v>38</v>
      </c>
      <c r="B156" s="41" t="s">
        <v>4</v>
      </c>
      <c r="C156" s="86">
        <v>2297</v>
      </c>
      <c r="D156" s="34">
        <v>2021</v>
      </c>
      <c r="E156" t="s">
        <v>72</v>
      </c>
    </row>
    <row r="157" spans="1:5" ht="18" customHeight="1" x14ac:dyDescent="0.25">
      <c r="A157" s="37" t="s">
        <v>38</v>
      </c>
      <c r="B157" s="41" t="s">
        <v>5</v>
      </c>
      <c r="C157" s="86">
        <v>165</v>
      </c>
      <c r="D157" s="34">
        <v>2021</v>
      </c>
      <c r="E157" t="s">
        <v>72</v>
      </c>
    </row>
    <row r="158" spans="1:5" ht="18" customHeight="1" x14ac:dyDescent="0.25">
      <c r="A158" s="37" t="s">
        <v>38</v>
      </c>
      <c r="B158" s="41" t="s">
        <v>14</v>
      </c>
      <c r="C158" s="86">
        <v>49</v>
      </c>
      <c r="D158" s="34">
        <v>2021</v>
      </c>
      <c r="E158" t="s">
        <v>72</v>
      </c>
    </row>
    <row r="159" spans="1:5" ht="18" customHeight="1" x14ac:dyDescent="0.25">
      <c r="A159" s="37" t="s">
        <v>38</v>
      </c>
      <c r="B159" s="41" t="s">
        <v>63</v>
      </c>
      <c r="C159" s="86">
        <f>SUM(C156:C158)</f>
        <v>2511</v>
      </c>
      <c r="D159" s="34">
        <v>2021</v>
      </c>
      <c r="E159" t="s">
        <v>72</v>
      </c>
    </row>
    <row r="160" spans="1:5" ht="18" customHeight="1" x14ac:dyDescent="0.25">
      <c r="A160" s="37" t="s">
        <v>39</v>
      </c>
      <c r="B160" s="41" t="s">
        <v>40</v>
      </c>
      <c r="C160" s="79">
        <v>8</v>
      </c>
      <c r="D160" s="34">
        <v>2021</v>
      </c>
      <c r="E160" t="s">
        <v>72</v>
      </c>
    </row>
    <row r="161" spans="1:5" ht="18" customHeight="1" x14ac:dyDescent="0.25">
      <c r="A161" s="37" t="s">
        <v>39</v>
      </c>
      <c r="B161" s="41" t="s">
        <v>41</v>
      </c>
      <c r="C161" s="79">
        <v>0</v>
      </c>
      <c r="D161" s="34">
        <v>2021</v>
      </c>
      <c r="E161" t="s">
        <v>72</v>
      </c>
    </row>
    <row r="162" spans="1:5" ht="18" customHeight="1" x14ac:dyDescent="0.25">
      <c r="A162" s="37" t="s">
        <v>42</v>
      </c>
      <c r="B162" s="41" t="s">
        <v>43</v>
      </c>
      <c r="C162" s="79">
        <v>12877</v>
      </c>
      <c r="D162" s="34">
        <v>2021</v>
      </c>
      <c r="E162" t="s">
        <v>72</v>
      </c>
    </row>
    <row r="163" spans="1:5" ht="18" customHeight="1" x14ac:dyDescent="0.25">
      <c r="A163" s="37" t="s">
        <v>42</v>
      </c>
      <c r="B163" s="41" t="s">
        <v>8</v>
      </c>
      <c r="C163" s="79">
        <v>162650</v>
      </c>
      <c r="D163" s="34">
        <v>2021</v>
      </c>
      <c r="E163" t="s">
        <v>72</v>
      </c>
    </row>
    <row r="164" spans="1:5" ht="18" customHeight="1" x14ac:dyDescent="0.25">
      <c r="A164" s="37" t="s">
        <v>42</v>
      </c>
      <c r="B164" s="41" t="s">
        <v>63</v>
      </c>
      <c r="C164" s="79">
        <f>SUM(C162:C163)</f>
        <v>175527</v>
      </c>
      <c r="D164" s="34">
        <v>2021</v>
      </c>
      <c r="E164" t="s">
        <v>72</v>
      </c>
    </row>
    <row r="165" spans="1:5" ht="18" customHeight="1" x14ac:dyDescent="0.25">
      <c r="A165" s="37" t="s">
        <v>44</v>
      </c>
      <c r="B165" s="41" t="s">
        <v>73</v>
      </c>
      <c r="C165" s="79">
        <v>370</v>
      </c>
      <c r="D165" s="34">
        <v>2021</v>
      </c>
      <c r="E165" t="s">
        <v>72</v>
      </c>
    </row>
    <row r="166" spans="1:5" ht="18" customHeight="1" x14ac:dyDescent="0.25">
      <c r="A166" s="37" t="s">
        <v>44</v>
      </c>
      <c r="B166" s="41" t="s">
        <v>30</v>
      </c>
      <c r="C166" s="79">
        <v>379</v>
      </c>
      <c r="D166" s="34">
        <v>2021</v>
      </c>
      <c r="E166" t="s">
        <v>72</v>
      </c>
    </row>
    <row r="167" spans="1:5" ht="18" customHeight="1" x14ac:dyDescent="0.25">
      <c r="A167" s="37" t="s">
        <v>45</v>
      </c>
      <c r="B167" s="41" t="s">
        <v>17</v>
      </c>
      <c r="C167" s="87">
        <v>144</v>
      </c>
      <c r="D167" s="34">
        <v>2021</v>
      </c>
      <c r="E167" t="s">
        <v>72</v>
      </c>
    </row>
    <row r="168" spans="1:5" ht="18" customHeight="1" x14ac:dyDescent="0.25">
      <c r="A168" s="37" t="s">
        <v>46</v>
      </c>
      <c r="B168" s="41" t="s">
        <v>47</v>
      </c>
      <c r="C168" s="79">
        <v>1625</v>
      </c>
      <c r="D168" s="34">
        <v>2021</v>
      </c>
      <c r="E168" t="s">
        <v>72</v>
      </c>
    </row>
    <row r="169" spans="1:5" ht="15" customHeight="1" x14ac:dyDescent="0.25">
      <c r="A169" s="37"/>
      <c r="B169" s="41"/>
      <c r="C169" s="40"/>
      <c r="D169" s="34"/>
    </row>
    <row r="170" spans="1:5" ht="15" customHeight="1" x14ac:dyDescent="0.25">
      <c r="A170" s="34" t="s">
        <v>34</v>
      </c>
      <c r="B170" s="37" t="s">
        <v>64</v>
      </c>
      <c r="C170" s="68"/>
      <c r="D170" s="34">
        <v>2021</v>
      </c>
      <c r="E170" t="s">
        <v>72</v>
      </c>
    </row>
    <row r="171" spans="1:5" ht="15" customHeight="1" x14ac:dyDescent="0.25">
      <c r="A171" s="37" t="s">
        <v>44</v>
      </c>
      <c r="B171" s="77" t="s">
        <v>65</v>
      </c>
      <c r="C171" s="89">
        <v>42.82</v>
      </c>
      <c r="D171" s="34">
        <v>2021</v>
      </c>
      <c r="E171" t="s">
        <v>72</v>
      </c>
    </row>
    <row r="172" spans="1:5" ht="15" customHeight="1" x14ac:dyDescent="0.25">
      <c r="A172" s="37" t="s">
        <v>44</v>
      </c>
      <c r="B172" s="77" t="s">
        <v>66</v>
      </c>
      <c r="C172" s="81">
        <v>2813</v>
      </c>
      <c r="D172" s="34">
        <v>2021</v>
      </c>
      <c r="E172" t="s">
        <v>72</v>
      </c>
    </row>
    <row r="173" spans="1:5" ht="15" customHeight="1" x14ac:dyDescent="0.25">
      <c r="A173" s="37" t="s">
        <v>44</v>
      </c>
      <c r="B173" s="77" t="s">
        <v>67</v>
      </c>
      <c r="C173" s="89">
        <v>7.4</v>
      </c>
      <c r="D173" s="34">
        <v>2021</v>
      </c>
      <c r="E173" t="s">
        <v>72</v>
      </c>
    </row>
    <row r="174" spans="1:5" ht="15" customHeight="1" x14ac:dyDescent="0.25">
      <c r="A174" s="37" t="s">
        <v>44</v>
      </c>
      <c r="B174" s="77" t="s">
        <v>68</v>
      </c>
      <c r="C174" s="89">
        <v>8.09</v>
      </c>
      <c r="D174" s="34">
        <v>2021</v>
      </c>
      <c r="E174" t="s">
        <v>72</v>
      </c>
    </row>
    <row r="175" spans="1:5" ht="15" customHeight="1" x14ac:dyDescent="0.25">
      <c r="A175" s="37" t="s">
        <v>44</v>
      </c>
      <c r="B175" s="77" t="s">
        <v>69</v>
      </c>
      <c r="C175" s="81">
        <v>68</v>
      </c>
      <c r="D175" s="34">
        <v>2021</v>
      </c>
      <c r="E175" t="s">
        <v>72</v>
      </c>
    </row>
    <row r="176" spans="1:5" ht="15" customHeight="1" x14ac:dyDescent="0.25">
      <c r="A176" s="37" t="s">
        <v>44</v>
      </c>
      <c r="B176" s="77" t="s">
        <v>70</v>
      </c>
      <c r="C176" s="89">
        <v>17.89</v>
      </c>
      <c r="D176" s="34">
        <v>2021</v>
      </c>
      <c r="E176" t="s">
        <v>72</v>
      </c>
    </row>
    <row r="177" spans="1:5" ht="15" customHeight="1" x14ac:dyDescent="0.25">
      <c r="A177" s="37"/>
      <c r="B177" s="41"/>
      <c r="C177" s="68"/>
      <c r="D177" s="34"/>
    </row>
    <row r="178" spans="1:5" ht="15" customHeight="1" x14ac:dyDescent="0.25">
      <c r="A178" s="60" t="s">
        <v>29</v>
      </c>
      <c r="B178" s="77" t="s">
        <v>51</v>
      </c>
      <c r="C178" s="69">
        <f>15495448.18+48474523.98+43414059.65</f>
        <v>107384031.81</v>
      </c>
      <c r="D178" s="88">
        <v>2021</v>
      </c>
      <c r="E178" t="s">
        <v>72</v>
      </c>
    </row>
    <row r="179" spans="1:5" ht="15" customHeight="1" x14ac:dyDescent="0.25">
      <c r="A179" s="60" t="s">
        <v>29</v>
      </c>
      <c r="B179" s="77" t="s">
        <v>52</v>
      </c>
      <c r="C179" s="69">
        <f>9531515.84+8642124.05+7414093.7</f>
        <v>25587733.59</v>
      </c>
      <c r="D179" s="88">
        <v>2021</v>
      </c>
      <c r="E179" t="s">
        <v>72</v>
      </c>
    </row>
    <row r="180" spans="1:5" ht="15" customHeight="1" x14ac:dyDescent="0.25">
      <c r="A180" s="60" t="s">
        <v>29</v>
      </c>
      <c r="B180" s="77" t="s">
        <v>53</v>
      </c>
      <c r="C180" s="69">
        <v>5678095.0800000001</v>
      </c>
      <c r="D180" s="88">
        <v>2021</v>
      </c>
      <c r="E180" t="s">
        <v>72</v>
      </c>
    </row>
    <row r="181" spans="1:5" ht="15" customHeight="1" x14ac:dyDescent="0.25">
      <c r="A181" s="60" t="s">
        <v>29</v>
      </c>
      <c r="B181" s="77" t="s">
        <v>55</v>
      </c>
      <c r="C181" s="69">
        <f>45000+45000+45000</f>
        <v>135000</v>
      </c>
      <c r="D181" s="88">
        <v>2021</v>
      </c>
      <c r="E181" t="s">
        <v>72</v>
      </c>
    </row>
    <row r="182" spans="1:5" ht="15" customHeight="1" x14ac:dyDescent="0.25">
      <c r="A182" s="60" t="s">
        <v>29</v>
      </c>
      <c r="B182" s="77" t="s">
        <v>56</v>
      </c>
      <c r="C182" s="69">
        <f>861002.44+10000</f>
        <v>871002.44</v>
      </c>
      <c r="D182" s="88">
        <v>2021</v>
      </c>
      <c r="E182" t="s">
        <v>72</v>
      </c>
    </row>
    <row r="183" spans="1:5" ht="15" customHeight="1" x14ac:dyDescent="0.25">
      <c r="A183" s="60" t="s">
        <v>58</v>
      </c>
      <c r="B183" s="77"/>
      <c r="C183" s="69">
        <f>SUM(C178:C182)</f>
        <v>139655862.92000002</v>
      </c>
      <c r="D183" s="88">
        <v>2021</v>
      </c>
      <c r="E183" t="s">
        <v>72</v>
      </c>
    </row>
    <row r="184" spans="1:5" ht="15" customHeight="1" x14ac:dyDescent="0.25">
      <c r="A184" s="37"/>
      <c r="B184" s="77"/>
      <c r="C184" s="68"/>
      <c r="D184" s="34"/>
    </row>
    <row r="185" spans="1:5" ht="15" customHeight="1" x14ac:dyDescent="0.25">
      <c r="A185" s="37"/>
      <c r="B185" s="77"/>
      <c r="C185" s="78"/>
      <c r="D185" s="34"/>
    </row>
    <row r="186" spans="1:5" ht="15" customHeight="1" x14ac:dyDescent="0.25"/>
    <row r="187" spans="1:5" ht="15" customHeight="1" x14ac:dyDescent="0.25">
      <c r="A187" s="59"/>
      <c r="B187" s="34"/>
      <c r="C187" s="69"/>
      <c r="D187" s="60"/>
    </row>
    <row r="188" spans="1:5" ht="15" customHeight="1" x14ac:dyDescent="0.25">
      <c r="A188" s="59"/>
      <c r="B188" s="34"/>
      <c r="C188" s="69"/>
      <c r="D188" s="60"/>
    </row>
    <row r="189" spans="1:5" ht="15" customHeight="1" x14ac:dyDescent="0.25">
      <c r="A189" s="59"/>
      <c r="B189" s="34"/>
      <c r="C189" s="69"/>
      <c r="D189" s="60"/>
    </row>
    <row r="190" spans="1:5" ht="15" customHeight="1" x14ac:dyDescent="0.25">
      <c r="A190" s="59"/>
      <c r="B190" s="34"/>
      <c r="C190" s="69"/>
      <c r="D190" s="60"/>
    </row>
    <row r="191" spans="1:5" ht="15" customHeight="1" x14ac:dyDescent="0.25">
      <c r="A191" s="59"/>
      <c r="B191" s="34"/>
      <c r="D191" s="60"/>
    </row>
    <row r="192" spans="1:5" ht="15" customHeight="1" x14ac:dyDescent="0.25">
      <c r="A192" s="59"/>
      <c r="B192" s="34"/>
      <c r="C192" s="69"/>
      <c r="D192" s="60"/>
    </row>
    <row r="193" spans="1:5" ht="15" customHeight="1" x14ac:dyDescent="0.25">
      <c r="A193" s="59"/>
      <c r="B193" s="34"/>
      <c r="C193" s="69"/>
      <c r="D193" s="60"/>
    </row>
    <row r="194" spans="1:5" ht="15" customHeight="1" x14ac:dyDescent="0.25">
      <c r="A194" s="60"/>
      <c r="B194" s="34"/>
      <c r="C194" s="69"/>
      <c r="D194" s="60"/>
      <c r="E194" s="34"/>
    </row>
    <row r="196" spans="1:5" ht="15" customHeight="1" x14ac:dyDescent="0.25">
      <c r="A196" s="37"/>
      <c r="B196" s="41"/>
      <c r="C196" s="68"/>
      <c r="D196" s="34"/>
    </row>
    <row r="197" spans="1:5" ht="15" customHeight="1" x14ac:dyDescent="0.25">
      <c r="A197" s="37"/>
      <c r="B197" s="38"/>
      <c r="C197" s="73"/>
      <c r="D197" s="34"/>
    </row>
    <row r="198" spans="1:5" ht="15" customHeight="1" x14ac:dyDescent="0.25">
      <c r="A198" s="37"/>
      <c r="B198" s="34"/>
      <c r="C198" s="73"/>
      <c r="D198" s="34"/>
    </row>
    <row r="199" spans="1:5" ht="15" customHeight="1" x14ac:dyDescent="0.25">
      <c r="A199" s="37"/>
      <c r="B199" s="34"/>
      <c r="C199" s="73"/>
      <c r="D199" s="34"/>
    </row>
    <row r="200" spans="1:5" ht="15" customHeight="1" x14ac:dyDescent="0.25">
      <c r="A200" s="37"/>
      <c r="B200" s="34"/>
      <c r="C200" s="73"/>
      <c r="D200" s="34"/>
    </row>
    <row r="201" spans="1:5" ht="15" customHeight="1" x14ac:dyDescent="0.25">
      <c r="A201" s="37"/>
      <c r="B201" s="34"/>
      <c r="C201" s="73"/>
      <c r="D201" s="34"/>
    </row>
    <row r="202" spans="1:5" ht="15" customHeight="1" x14ac:dyDescent="0.25">
      <c r="A202" s="37"/>
      <c r="B202" s="34"/>
      <c r="C202" s="40"/>
      <c r="D202" s="34"/>
    </row>
    <row r="203" spans="1:5" ht="15" customHeight="1" x14ac:dyDescent="0.25">
      <c r="A203" s="37"/>
      <c r="B203" s="41"/>
      <c r="C203" s="73"/>
      <c r="D203" s="34"/>
    </row>
    <row r="204" spans="1:5" ht="15" customHeight="1" x14ac:dyDescent="0.25">
      <c r="A204" s="37"/>
      <c r="B204" s="41"/>
      <c r="C204" s="73"/>
      <c r="D204" s="34"/>
    </row>
    <row r="205" spans="1:5" ht="15" customHeight="1" x14ac:dyDescent="0.25">
      <c r="A205" s="37"/>
      <c r="B205" s="41"/>
      <c r="C205" s="73"/>
      <c r="D205" s="34"/>
    </row>
    <row r="206" spans="1:5" ht="15" customHeight="1" x14ac:dyDescent="0.25">
      <c r="A206" s="37"/>
      <c r="B206" s="41"/>
      <c r="C206" s="40"/>
      <c r="D206" s="34"/>
    </row>
    <row r="207" spans="1:5" ht="15" customHeight="1" x14ac:dyDescent="0.25">
      <c r="A207" s="37"/>
      <c r="B207" s="41"/>
      <c r="C207" s="40"/>
      <c r="D207" s="34"/>
    </row>
    <row r="208" spans="1:5" ht="15" customHeight="1" x14ac:dyDescent="0.25">
      <c r="A208" s="37"/>
      <c r="B208" s="41"/>
      <c r="C208" s="40"/>
      <c r="D208" s="34"/>
    </row>
    <row r="209" spans="1:6" ht="15" customHeight="1" x14ac:dyDescent="0.25">
      <c r="A209" s="37"/>
      <c r="B209" s="41"/>
      <c r="C209" s="74"/>
      <c r="D209" s="34"/>
    </row>
    <row r="210" spans="1:6" ht="15" customHeight="1" x14ac:dyDescent="0.25">
      <c r="A210" s="37"/>
      <c r="B210" s="41"/>
      <c r="C210" s="74"/>
      <c r="D210" s="34"/>
    </row>
    <row r="211" spans="1:6" ht="15" customHeight="1" x14ac:dyDescent="0.25">
      <c r="A211" s="37"/>
      <c r="B211" s="41"/>
      <c r="C211" s="68"/>
      <c r="D211" s="34"/>
    </row>
    <row r="212" spans="1:6" ht="15" customHeight="1" x14ac:dyDescent="0.25">
      <c r="A212" s="37"/>
      <c r="B212" s="41"/>
      <c r="C212" s="71"/>
      <c r="D212" s="34"/>
      <c r="F212" s="52"/>
    </row>
    <row r="213" spans="1:6" ht="15" customHeight="1" x14ac:dyDescent="0.25">
      <c r="A213" s="37"/>
      <c r="B213" s="41"/>
      <c r="C213" s="71"/>
      <c r="D213" s="34"/>
      <c r="F213" s="52"/>
    </row>
    <row r="214" spans="1:6" ht="15" customHeight="1" x14ac:dyDescent="0.25">
      <c r="A214" s="37"/>
      <c r="B214" s="41"/>
      <c r="C214" s="72"/>
      <c r="D214" s="34"/>
      <c r="F214" s="52"/>
    </row>
    <row r="215" spans="1:6" ht="15" customHeight="1" x14ac:dyDescent="0.25">
      <c r="A215" s="37"/>
      <c r="B215" s="41"/>
      <c r="C215" s="73"/>
      <c r="D215" s="34"/>
      <c r="F215" s="52"/>
    </row>
    <row r="216" spans="1:6" ht="15" customHeight="1" x14ac:dyDescent="0.25">
      <c r="F216" s="52"/>
    </row>
    <row r="217" spans="1:6" ht="15" customHeight="1" x14ac:dyDescent="0.25">
      <c r="A217" s="34"/>
      <c r="B217" s="37"/>
      <c r="C217" s="68"/>
      <c r="D217" s="34"/>
      <c r="F217" s="52"/>
    </row>
    <row r="218" spans="1:6" ht="15" customHeight="1" x14ac:dyDescent="0.25">
      <c r="A218" s="37"/>
      <c r="B218" s="77"/>
      <c r="C218" s="78"/>
      <c r="D218" s="34"/>
      <c r="F218" s="52"/>
    </row>
    <row r="219" spans="1:6" ht="15" customHeight="1" x14ac:dyDescent="0.25">
      <c r="A219" s="37"/>
      <c r="B219" s="77"/>
      <c r="C219" s="68"/>
      <c r="D219" s="34"/>
      <c r="F219" s="52"/>
    </row>
    <row r="220" spans="1:6" ht="15" customHeight="1" x14ac:dyDescent="0.25">
      <c r="A220" s="37"/>
      <c r="B220" s="77"/>
      <c r="C220" s="78"/>
      <c r="D220" s="34"/>
      <c r="F220" s="52"/>
    </row>
    <row r="221" spans="1:6" ht="15" customHeight="1" x14ac:dyDescent="0.25">
      <c r="A221" s="37"/>
      <c r="B221" s="77"/>
      <c r="C221" s="78"/>
      <c r="D221" s="34"/>
      <c r="F221" s="52"/>
    </row>
    <row r="222" spans="1:6" ht="15" customHeight="1" x14ac:dyDescent="0.25">
      <c r="A222" s="37"/>
      <c r="B222" s="77"/>
      <c r="C222" s="68"/>
      <c r="D222" s="34"/>
      <c r="F222" s="52"/>
    </row>
    <row r="223" spans="1:6" ht="15" customHeight="1" x14ac:dyDescent="0.25">
      <c r="A223" s="37"/>
      <c r="B223" s="77"/>
      <c r="C223" s="78"/>
      <c r="D223" s="34"/>
      <c r="F223" s="52"/>
    </row>
    <row r="224" spans="1:6" ht="15" customHeight="1" x14ac:dyDescent="0.25">
      <c r="F224" s="52"/>
    </row>
    <row r="225" spans="1:6" ht="15" customHeight="1" x14ac:dyDescent="0.25">
      <c r="A225" s="60"/>
      <c r="B225" s="34"/>
      <c r="C225" s="75"/>
      <c r="D225" s="60"/>
      <c r="F225" s="52"/>
    </row>
    <row r="226" spans="1:6" ht="15" customHeight="1" x14ac:dyDescent="0.25">
      <c r="A226" s="60"/>
      <c r="B226" s="34"/>
      <c r="C226" s="75"/>
      <c r="D226" s="60"/>
      <c r="F226" s="52"/>
    </row>
    <row r="227" spans="1:6" ht="15" customHeight="1" x14ac:dyDescent="0.25">
      <c r="A227" s="60"/>
      <c r="B227" s="34"/>
      <c r="C227" s="75"/>
      <c r="D227" s="60"/>
      <c r="F227" s="52"/>
    </row>
    <row r="228" spans="1:6" ht="15" customHeight="1" x14ac:dyDescent="0.25">
      <c r="A228" s="60"/>
      <c r="B228" s="34"/>
      <c r="C228" s="75"/>
      <c r="D228" s="60"/>
      <c r="F228" s="52"/>
    </row>
    <row r="229" spans="1:6" ht="15" customHeight="1" x14ac:dyDescent="0.25">
      <c r="A229" s="60"/>
      <c r="B229" s="34"/>
      <c r="C229" s="75"/>
      <c r="D229" s="60"/>
      <c r="F229" s="52"/>
    </row>
    <row r="230" spans="1:6" ht="15" customHeight="1" x14ac:dyDescent="0.25">
      <c r="A230" s="60"/>
      <c r="B230" s="34"/>
      <c r="C230" s="75"/>
      <c r="D230" s="60"/>
      <c r="F230" s="52"/>
    </row>
    <row r="231" spans="1:6" ht="15" customHeight="1" x14ac:dyDescent="0.25">
      <c r="A231" s="60"/>
      <c r="B231" s="34"/>
      <c r="C231" s="75"/>
      <c r="D231" s="60"/>
      <c r="F231" s="52"/>
    </row>
    <row r="232" spans="1:6" ht="15" customHeight="1" x14ac:dyDescent="0.25">
      <c r="A232" s="60"/>
      <c r="B232" s="34"/>
      <c r="C232" s="75"/>
      <c r="D232" s="60"/>
      <c r="F232" s="52"/>
    </row>
    <row r="233" spans="1:6" x14ac:dyDescent="0.25">
      <c r="F233" s="52"/>
    </row>
    <row r="234" spans="1:6" ht="15" customHeight="1" x14ac:dyDescent="0.25">
      <c r="A234" s="34"/>
      <c r="B234" s="34"/>
      <c r="C234" s="35"/>
      <c r="D234" s="36"/>
      <c r="F234" s="52"/>
    </row>
    <row r="235" spans="1:6" ht="15" customHeight="1" x14ac:dyDescent="0.25">
      <c r="A235" s="37"/>
      <c r="B235" s="38"/>
      <c r="C235" s="39"/>
      <c r="D235" s="34"/>
      <c r="F235" s="52"/>
    </row>
    <row r="236" spans="1:6" ht="15" customHeight="1" x14ac:dyDescent="0.25">
      <c r="A236" s="37"/>
      <c r="B236" s="34"/>
      <c r="C236" s="39"/>
      <c r="D236" s="34"/>
      <c r="F236" s="52"/>
    </row>
    <row r="237" spans="1:6" ht="15" customHeight="1" x14ac:dyDescent="0.25">
      <c r="A237" s="37"/>
      <c r="B237" s="34"/>
      <c r="C237" s="39"/>
      <c r="D237" s="34"/>
    </row>
    <row r="238" spans="1:6" ht="15" customHeight="1" x14ac:dyDescent="0.25">
      <c r="A238" s="37"/>
      <c r="B238" s="34"/>
      <c r="C238" s="39"/>
      <c r="D238" s="34"/>
    </row>
    <row r="239" spans="1:6" ht="15" customHeight="1" x14ac:dyDescent="0.25">
      <c r="A239" s="37"/>
      <c r="B239" s="34"/>
      <c r="C239" s="39"/>
      <c r="D239" s="34"/>
    </row>
    <row r="240" spans="1:6" ht="15" customHeight="1" x14ac:dyDescent="0.25">
      <c r="A240" s="37"/>
      <c r="B240" s="34"/>
      <c r="C240" s="40"/>
      <c r="D240" s="34"/>
    </row>
    <row r="241" spans="1:4" ht="15" customHeight="1" x14ac:dyDescent="0.25">
      <c r="A241" s="37"/>
      <c r="B241" s="41"/>
      <c r="C241" s="70"/>
      <c r="D241" s="34"/>
    </row>
    <row r="242" spans="1:4" ht="15" customHeight="1" x14ac:dyDescent="0.25">
      <c r="A242" s="37"/>
      <c r="B242" s="41"/>
      <c r="C242" s="70"/>
      <c r="D242" s="34"/>
    </row>
    <row r="243" spans="1:4" ht="15" customHeight="1" x14ac:dyDescent="0.25">
      <c r="A243" s="37"/>
      <c r="B243" s="41"/>
      <c r="C243" s="70"/>
      <c r="D243" s="34"/>
    </row>
    <row r="244" spans="1:4" ht="15" customHeight="1" x14ac:dyDescent="0.25">
      <c r="A244" s="37"/>
      <c r="B244" s="41"/>
      <c r="C244" s="40"/>
      <c r="D244" s="34"/>
    </row>
    <row r="245" spans="1:4" ht="15" customHeight="1" x14ac:dyDescent="0.25">
      <c r="A245" s="37"/>
      <c r="B245" s="41"/>
      <c r="C245" s="40"/>
      <c r="D245" s="34"/>
    </row>
    <row r="246" spans="1:4" ht="15" customHeight="1" x14ac:dyDescent="0.25">
      <c r="A246" s="37"/>
      <c r="B246" s="41"/>
      <c r="C246" s="40"/>
      <c r="D246" s="34"/>
    </row>
    <row r="247" spans="1:4" ht="15" customHeight="1" x14ac:dyDescent="0.25">
      <c r="A247" s="37"/>
      <c r="B247" s="41"/>
      <c r="C247" s="40"/>
      <c r="D247" s="34"/>
    </row>
    <row r="248" spans="1:4" ht="15" customHeight="1" x14ac:dyDescent="0.25">
      <c r="A248" s="37"/>
      <c r="B248" s="41"/>
      <c r="C248" s="40"/>
      <c r="D248" s="34"/>
    </row>
    <row r="249" spans="1:4" ht="15" customHeight="1" x14ac:dyDescent="0.25">
      <c r="A249" s="37"/>
      <c r="B249" s="41"/>
      <c r="C249" s="68"/>
      <c r="D249" s="34"/>
    </row>
    <row r="250" spans="1:4" ht="15" customHeight="1" x14ac:dyDescent="0.25">
      <c r="A250" s="37"/>
      <c r="B250" s="41"/>
      <c r="C250" s="71"/>
      <c r="D250" s="34"/>
    </row>
    <row r="251" spans="1:4" ht="15" customHeight="1" x14ac:dyDescent="0.25">
      <c r="A251" s="37"/>
      <c r="B251" s="41"/>
      <c r="C251" s="71"/>
      <c r="D251" s="34"/>
    </row>
    <row r="252" spans="1:4" ht="15" customHeight="1" x14ac:dyDescent="0.25">
      <c r="A252" s="37"/>
      <c r="B252" s="41"/>
      <c r="C252" s="72"/>
      <c r="D252" s="34"/>
    </row>
    <row r="253" spans="1:4" ht="15" customHeight="1" x14ac:dyDescent="0.25">
      <c r="A253" s="37"/>
      <c r="B253" s="41"/>
      <c r="C253" s="73"/>
      <c r="D253" s="34"/>
    </row>
    <row r="254" spans="1:4" ht="15" customHeight="1" x14ac:dyDescent="0.25">
      <c r="A254" s="37"/>
      <c r="B254" s="41"/>
      <c r="C254" s="68"/>
      <c r="D254" s="34"/>
    </row>
    <row r="255" spans="1:4" ht="15" customHeight="1" x14ac:dyDescent="0.25">
      <c r="A255" s="34"/>
      <c r="B255" s="37"/>
      <c r="C255" s="68"/>
      <c r="D255" s="34"/>
    </row>
    <row r="256" spans="1:4" ht="15" customHeight="1" x14ac:dyDescent="0.25">
      <c r="A256" s="37"/>
      <c r="B256" s="77"/>
      <c r="C256" s="78"/>
      <c r="D256" s="34"/>
    </row>
    <row r="257" spans="1:4" ht="15" customHeight="1" x14ac:dyDescent="0.25">
      <c r="A257" s="37"/>
      <c r="B257" s="77"/>
      <c r="C257" s="68"/>
      <c r="D257" s="34"/>
    </row>
    <row r="258" spans="1:4" ht="15" customHeight="1" x14ac:dyDescent="0.25">
      <c r="A258" s="37"/>
      <c r="B258" s="77"/>
      <c r="C258" s="78"/>
      <c r="D258" s="34"/>
    </row>
    <row r="259" spans="1:4" ht="15" customHeight="1" x14ac:dyDescent="0.25">
      <c r="A259" s="37"/>
      <c r="B259" s="77"/>
      <c r="C259" s="78"/>
      <c r="D259" s="34"/>
    </row>
    <row r="260" spans="1:4" ht="15" customHeight="1" x14ac:dyDescent="0.25">
      <c r="A260" s="37"/>
      <c r="B260" s="77"/>
      <c r="C260" s="68"/>
      <c r="D260" s="34"/>
    </row>
    <row r="261" spans="1:4" ht="15" customHeight="1" x14ac:dyDescent="0.25">
      <c r="A261" s="37"/>
      <c r="B261" s="77"/>
      <c r="C261" s="78"/>
      <c r="D261" s="34"/>
    </row>
    <row r="262" spans="1:4" ht="15" customHeight="1" x14ac:dyDescent="0.25">
      <c r="A262" s="37"/>
      <c r="B262" s="77"/>
      <c r="C262" s="78"/>
      <c r="D262" s="34"/>
    </row>
    <row r="263" spans="1:4" ht="15" customHeight="1" x14ac:dyDescent="0.25">
      <c r="A263" s="60"/>
      <c r="B263" s="34"/>
      <c r="C263" s="75"/>
      <c r="D263" s="60"/>
    </row>
    <row r="264" spans="1:4" ht="15" customHeight="1" x14ac:dyDescent="0.25">
      <c r="A264" s="60"/>
      <c r="B264" s="34"/>
      <c r="C264" s="75"/>
      <c r="D264" s="60"/>
    </row>
    <row r="265" spans="1:4" ht="15" customHeight="1" x14ac:dyDescent="0.25">
      <c r="A265" s="60"/>
      <c r="B265" s="34"/>
      <c r="C265" s="75"/>
      <c r="D265" s="60"/>
    </row>
    <row r="266" spans="1:4" ht="15" customHeight="1" x14ac:dyDescent="0.25">
      <c r="A266" s="60"/>
      <c r="B266" s="34"/>
      <c r="C266" s="75"/>
      <c r="D266" s="60"/>
    </row>
    <row r="267" spans="1:4" ht="15" customHeight="1" x14ac:dyDescent="0.25">
      <c r="A267" s="60"/>
      <c r="B267" s="34"/>
      <c r="C267" s="75"/>
      <c r="D267" s="60"/>
    </row>
    <row r="268" spans="1:4" ht="15" customHeight="1" x14ac:dyDescent="0.25">
      <c r="A268" s="60"/>
      <c r="B268" s="34"/>
      <c r="C268" s="75"/>
      <c r="D268" s="60"/>
    </row>
    <row r="269" spans="1:4" ht="15" customHeight="1" x14ac:dyDescent="0.25">
      <c r="A269" s="60"/>
      <c r="B269" s="34"/>
      <c r="C269" s="75"/>
      <c r="D269" s="60"/>
    </row>
    <row r="270" spans="1:4" x14ac:dyDescent="0.25">
      <c r="A270" s="60"/>
      <c r="B270" s="34"/>
      <c r="C270" s="75"/>
      <c r="D270" s="60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JUL-SEP 25</vt:lpstr>
      <vt:lpstr>EST. JUL-SEP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2025-10-14T15:06:30Z</cp:lastPrinted>
  <dcterms:created xsi:type="dcterms:W3CDTF">2017-02-02T14:48:37Z</dcterms:created>
  <dcterms:modified xsi:type="dcterms:W3CDTF">2025-10-14T17:55:51Z</dcterms:modified>
</cp:coreProperties>
</file>