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firstSheet="1" activeTab="1"/>
  </bookViews>
  <sheets>
    <sheet name="ESTADISTICA ENE-MAR 19" sheetId="16" r:id="rId1"/>
    <sheet name="ESTADISTICA OCT-DIC 21 " sheetId="2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0"/>
  <c r="D35"/>
  <c r="D24" l="1"/>
  <c r="B39" l="1"/>
  <c r="B30"/>
  <c r="B29"/>
  <c r="B18"/>
  <c r="B17"/>
  <c r="B12"/>
  <c r="B11"/>
  <c r="B10"/>
  <c r="B9"/>
  <c r="B8"/>
  <c r="D19" l="1"/>
  <c r="D9" l="1"/>
  <c r="B20" l="1"/>
  <c r="B13"/>
  <c r="C13" l="1"/>
  <c r="D41"/>
  <c r="D39"/>
  <c r="C31"/>
  <c r="B31"/>
  <c r="D30"/>
  <c r="D29"/>
  <c r="C26"/>
  <c r="B26"/>
  <c r="C20"/>
  <c r="D18"/>
  <c r="D12"/>
  <c r="D10"/>
  <c r="D8"/>
  <c r="D31" l="1"/>
  <c r="D20"/>
  <c r="D13"/>
  <c r="D17"/>
  <c r="D11"/>
  <c r="C30" i="16" l="1"/>
  <c r="C33"/>
  <c r="C25"/>
  <c r="C24"/>
  <c r="C19"/>
  <c r="C18"/>
  <c r="C17"/>
  <c r="C10" l="1"/>
  <c r="C9" l="1"/>
  <c r="C8"/>
  <c r="C31" l="1"/>
  <c r="B31"/>
  <c r="B20"/>
  <c r="B13"/>
  <c r="C26" l="1"/>
  <c r="C20"/>
  <c r="C13"/>
  <c r="B26"/>
</calcChain>
</file>

<file path=xl/sharedStrings.xml><?xml version="1.0" encoding="utf-8"?>
<sst xmlns="http://schemas.openxmlformats.org/spreadsheetml/2006/main" count="77" uniqueCount="42">
  <si>
    <t xml:space="preserve">        CENTRO CARDIO-NEURO OFTALMOLOGICO Y TRASPLANTE (CECANOT)</t>
  </si>
  <si>
    <t>SERVICIOS (CONSULTAS EXTERNAS)</t>
  </si>
  <si>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</si>
  <si>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</si>
  <si>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</si>
  <si>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</si>
  <si>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</si>
  <si>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</si>
  <si>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</si>
  <si>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r>
      <t xml:space="preserve">Fuente: </t>
    </r>
    <r>
      <rPr>
        <sz val="12"/>
        <color theme="1"/>
        <rFont val="Calibri"/>
        <family val="2"/>
        <scheme val="minor"/>
      </rPr>
      <t xml:space="preserve"> CECANOT</t>
    </r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</si>
  <si>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</si>
  <si>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</si>
  <si>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</si>
  <si>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</si>
  <si>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</si>
  <si>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</si>
  <si>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</si>
  <si>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</si>
  <si>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</si>
  <si>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</si>
  <si>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TOTAL ESTUDIOS</t>
  </si>
  <si>
    <t>HEMODINAMIA</t>
  </si>
  <si>
    <t>TOTAL PROCEDIMIENTOS HEMODINAMIA</t>
  </si>
  <si>
    <t>Ene - Mar  2018</t>
  </si>
  <si>
    <t>EVAL. CARDIO VASCULAR</t>
  </si>
  <si>
    <t>ENE-Mar  2019</t>
  </si>
  <si>
    <t>Estadistica comparativa abr-mar 2018 y  ENE - Mar 2019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</si>
  <si>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</si>
  <si>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</si>
  <si>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</si>
  <si>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</si>
  <si>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</si>
  <si>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</si>
  <si>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CORNEA</t>
  </si>
  <si>
    <t>RENAL</t>
  </si>
  <si>
    <t xml:space="preserve">SERVICIO  </t>
  </si>
  <si>
    <t>oct- dic  2020</t>
  </si>
  <si>
    <t>oct- dic  2021</t>
  </si>
  <si>
    <t>Estadistica comparativa oct - dic 2020  y  oct - dic  2021</t>
  </si>
  <si>
    <t>SERVICIOS HOSPITALARIOS</t>
  </si>
  <si>
    <t>INGRESOS (HOSPITALARIOS)</t>
  </si>
  <si>
    <t>EGRESOS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</si>
</sst>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10" fillId="0" borderId="4" xfId="0" applyFont="1" applyBorder="1"/>
    <xf numFmtId="3" fontId="9" fillId="3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3" fontId="11" fillId="2" borderId="4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1" fontId="7" fillId="0" borderId="8" xfId="0" applyNumberFormat="1" applyFont="1" applyFill="1" applyBorder="1" applyAlignment="1" applyProtection="1">
      <alignment horizontal="left" vertical="center" wrapText="1"/>
      <protection hidden="1"/>
    </xf>
    <xf numFmtId="1" fontId="7" fillId="0" borderId="2" xfId="0" applyNumberFormat="1" applyFont="1" applyFill="1" applyBorder="1" applyAlignment="1" applyProtection="1">
      <alignment horizontal="left" vertical="center" wrapText="1"/>
      <protection hidden="1"/>
    </xf>
    <xf numFmtId="0" fontId="0" fillId="3" borderId="4" xfId="0" applyFill="1" applyBorder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" fontId="8" fillId="3" borderId="4" xfId="1" applyNumberFormat="1" applyFont="1" applyFill="1" applyBorder="1" applyAlignment="1" applyProtection="1">
      <alignment horizontal="left" wrapText="1"/>
      <protection hidden="1"/>
    </xf>
    <xf numFmtId="0" fontId="0" fillId="3" borderId="0" xfId="0" applyFill="1"/>
    <xf numFmtId="0" fontId="10" fillId="0" borderId="4" xfId="0" applyFont="1" applyBorder="1" applyAlignment="1">
      <alignment horizontal="left"/>
    </xf>
    <xf numFmtId="0" fontId="3" fillId="3" borderId="1" xfId="0" applyFont="1" applyFill="1" applyBorder="1"/>
    <xf numFmtId="3" fontId="11" fillId="3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center"/>
    </xf>
    <xf numFmtId="3" fontId="14" fillId="2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14" fillId="3" borderId="1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 applyProtection="1">
      <alignment horizontal="left" vertical="center" wrapText="1"/>
      <protection hidden="1"/>
    </xf>
    <xf numFmtId="1" fontId="8" fillId="3" borderId="1" xfId="0" applyNumberFormat="1" applyFont="1" applyFill="1" applyBorder="1" applyAlignment="1" applyProtection="1">
      <alignment horizontal="left" vertical="center" wrapText="1"/>
      <protection hidden="1"/>
    </xf>
    <xf numFmtId="3" fontId="12" fillId="3" borderId="1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4" fontId="12" fillId="2" borderId="4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1" fontId="8" fillId="3" borderId="10" xfId="0" applyNumberFormat="1" applyFont="1" applyFill="1" applyBorder="1" applyAlignment="1" applyProtection="1">
      <alignment horizontal="left" vertical="center" wrapText="1"/>
      <protection hidden="1"/>
    </xf>
    <xf numFmtId="3" fontId="12" fillId="3" borderId="11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1" fontId="8" fillId="3" borderId="4" xfId="0" applyNumberFormat="1" applyFont="1" applyFill="1" applyBorder="1" applyAlignment="1" applyProtection="1">
      <alignment horizontal="left" vertical="center" wrapText="1"/>
      <protection hidden="1"/>
    </xf>
    <xf numFmtId="3" fontId="15" fillId="3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600075</xdr:colOff>
      <xdr:row>3</xdr:row>
      <xdr:rowOff>124138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EE6DF9E-4FC8-4AAA-8E54-AED3A0C8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600075" cy="6765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4" sqref="A4:C4"/>
    </sheetView>
  </sheetViews>
  <sheetFormatPr baseColWidth="10" defaultRowHeight="15"/>
  <cols>
    <col min="1" max="1" width="39.140625" customWidth="1"/>
    <col min="2" max="2" width="27" customWidth="1"/>
    <col min="3" max="3" width="24.140625" customWidth="1"/>
    <col min="5" max="5" width="13.5703125" bestFit="1" customWidth="1"/>
  </cols>
  <sheetData>
    <row r="1" spans="1:5" ht="15.75">
      <c r="A1" s="59"/>
      <c r="B1" s="59"/>
      <c r="C1" s="59"/>
    </row>
    <row r="2" spans="1:5" ht="15.75">
      <c r="A2" s="59" t="s">
        <v>0</v>
      </c>
      <c r="B2" s="59"/>
      <c r="C2" s="59"/>
    </row>
    <row r="3" spans="1:5" ht="15.75">
      <c r="A3" s="59" t="s">
        <v>18</v>
      </c>
      <c r="B3" s="59"/>
      <c r="C3" s="59"/>
    </row>
    <row r="4" spans="1:5" ht="15.75">
      <c r="A4" s="59" t="s">
        <v>26</v>
      </c>
      <c r="B4" s="59"/>
      <c r="C4" s="59"/>
    </row>
    <row r="5" spans="1:5" ht="15.75">
      <c r="A5" s="1"/>
    </row>
    <row r="6" spans="1:5">
      <c r="A6" s="2"/>
      <c r="B6" s="3" t="s">
        <v>23</v>
      </c>
      <c r="C6" s="3" t="s">
        <v>25</v>
      </c>
    </row>
    <row r="7" spans="1:5">
      <c r="A7" s="4" t="s">
        <v>1</v>
      </c>
      <c r="B7" s="5" t="s">
        <v>2</v>
      </c>
      <c r="C7" s="5" t="s">
        <v>2</v>
      </c>
    </row>
    <row r="8" spans="1:5" ht="15.75">
      <c r="A8" s="25" t="s">
        <v>14</v>
      </c>
      <c r="B8" s="6">
        <v>21625</v>
      </c>
      <c r="C8" s="6">
        <f>6594+7833+8461</f>
        <v>22888</v>
      </c>
      <c r="D8" s="36"/>
      <c r="E8" s="37"/>
    </row>
    <row r="9" spans="1:5" ht="15.75">
      <c r="A9" s="7" t="s">
        <v>3</v>
      </c>
      <c r="B9" s="6">
        <v>1217</v>
      </c>
      <c r="C9" s="6">
        <f>762+823+726</f>
        <v>2311</v>
      </c>
      <c r="D9" s="36"/>
      <c r="E9" s="37"/>
    </row>
    <row r="10" spans="1:5" ht="15.75">
      <c r="A10" s="7" t="s">
        <v>24</v>
      </c>
      <c r="B10" s="6">
        <v>1783</v>
      </c>
      <c r="C10" s="6">
        <f>630+225+173</f>
        <v>1028</v>
      </c>
      <c r="D10" s="36"/>
      <c r="E10" s="37"/>
    </row>
    <row r="11" spans="1:5" ht="15.75">
      <c r="A11" s="7" t="s">
        <v>15</v>
      </c>
      <c r="B11" s="6">
        <v>3726</v>
      </c>
      <c r="C11" s="6">
        <v>3876</v>
      </c>
      <c r="D11" s="36"/>
      <c r="E11" s="37"/>
    </row>
    <row r="12" spans="1:5" ht="15.75">
      <c r="A12" s="7" t="s">
        <v>4</v>
      </c>
      <c r="B12" s="6">
        <v>2959</v>
      </c>
      <c r="C12" s="6">
        <v>1481</v>
      </c>
      <c r="D12" s="36"/>
      <c r="E12" s="37"/>
    </row>
    <row r="13" spans="1:5" ht="15.75">
      <c r="A13" s="9" t="s">
        <v>16</v>
      </c>
      <c r="B13" s="10">
        <f>SUM(B8:B12)</f>
        <v>31310</v>
      </c>
      <c r="C13" s="10">
        <f>SUM(C8:C12)</f>
        <v>31584</v>
      </c>
    </row>
    <row r="14" spans="1:5" ht="6" customHeight="1">
      <c r="A14" s="26"/>
      <c r="B14" s="27"/>
      <c r="C14" s="27"/>
    </row>
    <row r="15" spans="1:5">
      <c r="A15" s="54" t="s">
        <v>5</v>
      </c>
      <c r="B15" s="3" t="s">
        <v>23</v>
      </c>
      <c r="C15" s="3" t="s">
        <v>25</v>
      </c>
    </row>
    <row r="16" spans="1:5">
      <c r="A16" s="58"/>
      <c r="B16" s="5" t="s">
        <v>2</v>
      </c>
      <c r="C16" s="5" t="s">
        <v>2</v>
      </c>
    </row>
    <row r="17" spans="1:3">
      <c r="A17" s="13" t="s">
        <v>6</v>
      </c>
      <c r="B17" s="29">
        <v>2677</v>
      </c>
      <c r="C17" s="29">
        <f>773+1028+1145</f>
        <v>2946</v>
      </c>
    </row>
    <row r="18" spans="1:3">
      <c r="A18" s="14" t="s">
        <v>7</v>
      </c>
      <c r="B18" s="29">
        <v>183</v>
      </c>
      <c r="C18" s="29">
        <f>44+76+64</f>
        <v>184</v>
      </c>
    </row>
    <row r="19" spans="1:3">
      <c r="A19" s="15" t="s">
        <v>17</v>
      </c>
      <c r="B19" s="29">
        <v>51</v>
      </c>
      <c r="C19" s="29">
        <f>21+7+18+17</f>
        <v>63</v>
      </c>
    </row>
    <row r="20" spans="1:3">
      <c r="A20" s="28" t="s">
        <v>8</v>
      </c>
      <c r="B20" s="30">
        <f>SUM(B17:B19)</f>
        <v>2911</v>
      </c>
      <c r="C20" s="30">
        <f>SUM(C17:C19)</f>
        <v>3193</v>
      </c>
    </row>
    <row r="21" spans="1:3" ht="6.95" customHeight="1">
      <c r="A21" s="31"/>
      <c r="B21" s="32"/>
      <c r="C21" s="32"/>
    </row>
    <row r="22" spans="1:3">
      <c r="A22" s="56" t="s">
        <v>10</v>
      </c>
      <c r="B22" s="3" t="s">
        <v>23</v>
      </c>
      <c r="C22" s="3" t="s">
        <v>25</v>
      </c>
    </row>
    <row r="23" spans="1:3">
      <c r="A23" s="57"/>
      <c r="B23" s="5" t="s">
        <v>2</v>
      </c>
      <c r="C23" s="5" t="s">
        <v>2</v>
      </c>
    </row>
    <row r="24" spans="1:3" ht="20.100000000000001" customHeight="1">
      <c r="A24" s="17" t="s">
        <v>19</v>
      </c>
      <c r="B24" s="8">
        <v>14867</v>
      </c>
      <c r="C24" s="8">
        <f>4464+6702+6031</f>
        <v>17197</v>
      </c>
    </row>
    <row r="25" spans="1:3" ht="20.100000000000001" customHeight="1">
      <c r="A25" s="18" t="s">
        <v>11</v>
      </c>
      <c r="B25" s="8">
        <v>142792</v>
      </c>
      <c r="C25" s="8">
        <f>47424+54382+56954</f>
        <v>158760</v>
      </c>
    </row>
    <row r="26" spans="1:3" ht="20.100000000000001" customHeight="1">
      <c r="A26" s="33" t="s">
        <v>20</v>
      </c>
      <c r="B26" s="11">
        <f>SUM(B24:B25)</f>
        <v>157659</v>
      </c>
      <c r="C26" s="11">
        <f>SUM(C24:C25)</f>
        <v>175957</v>
      </c>
    </row>
    <row r="27" spans="1:3" ht="6" customHeight="1">
      <c r="A27" s="34"/>
      <c r="B27" s="35"/>
      <c r="C27" s="35"/>
    </row>
    <row r="28" spans="1:3">
      <c r="A28" s="54" t="s">
        <v>21</v>
      </c>
      <c r="B28" s="3" t="s">
        <v>23</v>
      </c>
      <c r="C28" s="3" t="s">
        <v>25</v>
      </c>
    </row>
    <row r="29" spans="1:3">
      <c r="A29" s="55"/>
      <c r="B29" s="5" t="s">
        <v>2</v>
      </c>
      <c r="C29" s="5" t="s">
        <v>2</v>
      </c>
    </row>
    <row r="30" spans="1:3">
      <c r="A30" s="19" t="s">
        <v>22</v>
      </c>
      <c r="B30" s="20">
        <v>242</v>
      </c>
      <c r="C30" s="20">
        <f>72+85+109</f>
        <v>266</v>
      </c>
    </row>
    <row r="31" spans="1:3">
      <c r="A31" s="16" t="s">
        <v>12</v>
      </c>
      <c r="B31" s="16">
        <f>SUM(B30:B30)</f>
        <v>242</v>
      </c>
      <c r="C31" s="16">
        <f>SUM(C30)</f>
        <v>266</v>
      </c>
    </row>
    <row r="32" spans="1:3" ht="6" customHeight="1">
      <c r="A32" s="22"/>
      <c r="B32" s="22"/>
      <c r="C32" s="22"/>
    </row>
    <row r="33" spans="1:3">
      <c r="A33" s="23" t="s">
        <v>13</v>
      </c>
      <c r="B33" s="21">
        <v>2185</v>
      </c>
      <c r="C33" s="6">
        <f>783+669+710</f>
        <v>2162</v>
      </c>
    </row>
    <row r="34" spans="1:3" ht="15.75">
      <c r="A34" s="12" t="s">
        <v>9</v>
      </c>
    </row>
    <row r="36" spans="1:3">
      <c r="A36" s="24"/>
      <c r="B36" s="24"/>
      <c r="C36" s="24"/>
    </row>
    <row r="37" spans="1:3">
      <c r="A37" s="24"/>
      <c r="B37" s="24"/>
      <c r="C37" s="24"/>
    </row>
    <row r="38" spans="1:3">
      <c r="A38" s="24"/>
      <c r="B38" s="24"/>
      <c r="C38" s="24"/>
    </row>
  </sheetData>
  <mergeCells count="7">
    <mergeCell ref="A28:A29"/>
    <mergeCell ref="A22:A23"/>
    <mergeCell ref="A15:A16"/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abSelected="1" topLeftCell="A25" workbookViewId="0">
      <selection activeCell="A40" sqref="A40"/>
    </sheetView>
  </sheetViews>
  <sheetFormatPr baseColWidth="10" defaultRowHeight="1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>
      <c r="A1" s="59" t="s">
        <v>0</v>
      </c>
      <c r="B1" s="59"/>
      <c r="C1" s="59"/>
      <c r="D1" s="59"/>
    </row>
    <row r="2" spans="1:5" ht="15.75">
      <c r="A2" s="59" t="s">
        <v>18</v>
      </c>
      <c r="B2" s="59"/>
      <c r="C2" s="59"/>
      <c r="D2" s="59"/>
    </row>
    <row r="3" spans="1:5" ht="15.75">
      <c r="A3" s="59" t="s">
        <v>38</v>
      </c>
      <c r="B3" s="59"/>
      <c r="C3" s="59"/>
      <c r="D3" s="59"/>
    </row>
    <row r="4" spans="1:5" ht="15.75">
      <c r="A4" s="1"/>
    </row>
    <row r="5" spans="1:5">
      <c r="A5" s="2"/>
      <c r="B5" s="40" t="s">
        <v>36</v>
      </c>
      <c r="C5" s="40" t="s">
        <v>37</v>
      </c>
      <c r="D5" s="43" t="s">
        <v>27</v>
      </c>
    </row>
    <row r="6" spans="1:5" ht="15.75">
      <c r="A6" s="48" t="s">
        <v>35</v>
      </c>
      <c r="B6" s="41" t="s">
        <v>2</v>
      </c>
      <c r="C6" s="41" t="s">
        <v>2</v>
      </c>
      <c r="D6" s="44" t="s">
        <v>28</v>
      </c>
    </row>
    <row r="7" spans="1:5">
      <c r="A7" s="72" t="s">
        <v>30</v>
      </c>
      <c r="B7" s="73"/>
      <c r="C7" s="73"/>
      <c r="D7" s="74"/>
    </row>
    <row r="8" spans="1:5" ht="15.75">
      <c r="A8" s="25" t="s">
        <v>14</v>
      </c>
      <c r="B8" s="6">
        <f>3062+3175+1757</f>
        <v>7994</v>
      </c>
      <c r="C8" s="6">
        <v>17051</v>
      </c>
      <c r="D8" s="38">
        <f>+((C8-B8)/B8)*100</f>
        <v>113.29747310482863</v>
      </c>
      <c r="E8" s="37"/>
    </row>
    <row r="9" spans="1:5" ht="15.75">
      <c r="A9" s="7" t="s">
        <v>3</v>
      </c>
      <c r="B9" s="6">
        <f>394+453+397</f>
        <v>1244</v>
      </c>
      <c r="C9" s="6">
        <v>1579</v>
      </c>
      <c r="D9" s="38">
        <f>+((C9-B9)/B9)*100</f>
        <v>26.929260450160768</v>
      </c>
      <c r="E9" s="37"/>
    </row>
    <row r="10" spans="1:5" ht="15.75">
      <c r="A10" s="7" t="s">
        <v>24</v>
      </c>
      <c r="B10" s="6">
        <f>364+260+225</f>
        <v>849</v>
      </c>
      <c r="C10" s="6">
        <v>1375</v>
      </c>
      <c r="D10" s="38">
        <f t="shared" ref="D10:D13" si="0">+((C10-B10)/B10)*100</f>
        <v>61.955241460541814</v>
      </c>
      <c r="E10" s="37"/>
    </row>
    <row r="11" spans="1:5" ht="15.75">
      <c r="A11" s="7" t="s">
        <v>15</v>
      </c>
      <c r="B11" s="6">
        <f>435+710+597</f>
        <v>1742</v>
      </c>
      <c r="C11" s="6">
        <v>3396</v>
      </c>
      <c r="D11" s="38">
        <f t="shared" si="0"/>
        <v>94.948335246842703</v>
      </c>
      <c r="E11" s="37"/>
    </row>
    <row r="12" spans="1:5" ht="15.75">
      <c r="A12" s="7" t="s">
        <v>4</v>
      </c>
      <c r="B12" s="6">
        <f>532+401+490</f>
        <v>1423</v>
      </c>
      <c r="C12" s="6">
        <v>1927</v>
      </c>
      <c r="D12" s="38">
        <f t="shared" si="0"/>
        <v>35.4181307097681</v>
      </c>
      <c r="E12" s="37"/>
    </row>
    <row r="13" spans="1:5" ht="15.75">
      <c r="A13" s="9" t="s">
        <v>16</v>
      </c>
      <c r="B13" s="10">
        <f>SUM(B8:B12)</f>
        <v>13252</v>
      </c>
      <c r="C13" s="10">
        <f>SUM(C8:C12)</f>
        <v>25328</v>
      </c>
      <c r="D13" s="42">
        <f t="shared" si="0"/>
        <v>91.125867793540593</v>
      </c>
    </row>
    <row r="14" spans="1:5" ht="6" customHeight="1">
      <c r="A14" s="26"/>
      <c r="B14" s="27"/>
      <c r="C14" s="27"/>
      <c r="D14" s="39"/>
    </row>
    <row r="15" spans="1:5">
      <c r="A15" s="66" t="s">
        <v>5</v>
      </c>
      <c r="B15" s="67"/>
      <c r="C15" s="67"/>
      <c r="D15" s="68"/>
    </row>
    <row r="16" spans="1:5">
      <c r="A16" s="69"/>
      <c r="B16" s="70"/>
      <c r="C16" s="70"/>
      <c r="D16" s="71"/>
    </row>
    <row r="17" spans="1:4">
      <c r="A17" s="45" t="s">
        <v>6</v>
      </c>
      <c r="B17" s="29">
        <f>420+398+294</f>
        <v>1112</v>
      </c>
      <c r="C17" s="29">
        <v>2750</v>
      </c>
      <c r="D17" s="38">
        <f>+((C17-B17)/B17)*100</f>
        <v>147.30215827338128</v>
      </c>
    </row>
    <row r="18" spans="1:4">
      <c r="A18" s="46" t="s">
        <v>7</v>
      </c>
      <c r="B18" s="29">
        <f>43+42+36</f>
        <v>121</v>
      </c>
      <c r="C18" s="29">
        <v>151</v>
      </c>
      <c r="D18" s="38">
        <f t="shared" ref="D18:D20" si="1">+((C18-B18)/B18)*100</f>
        <v>24.793388429752067</v>
      </c>
    </row>
    <row r="19" spans="1:4">
      <c r="A19" s="47" t="s">
        <v>17</v>
      </c>
      <c r="B19" s="29">
        <v>5</v>
      </c>
      <c r="C19" s="29">
        <v>43</v>
      </c>
      <c r="D19" s="38">
        <f t="shared" si="1"/>
        <v>760</v>
      </c>
    </row>
    <row r="20" spans="1:4">
      <c r="A20" s="28" t="s">
        <v>8</v>
      </c>
      <c r="B20" s="30">
        <f>SUM(B17:B19)</f>
        <v>1238</v>
      </c>
      <c r="C20" s="30">
        <f>SUM(C17:C19)</f>
        <v>2944</v>
      </c>
      <c r="D20" s="42">
        <f t="shared" si="1"/>
        <v>137.80290791599356</v>
      </c>
    </row>
    <row r="21" spans="1:4" ht="6.95" customHeight="1">
      <c r="A21" s="31"/>
      <c r="B21" s="32"/>
      <c r="C21" s="32"/>
      <c r="D21" s="39"/>
    </row>
    <row r="22" spans="1:4" ht="20.100000000000001" customHeight="1">
      <c r="A22" s="60" t="s">
        <v>29</v>
      </c>
      <c r="B22" s="61"/>
      <c r="C22" s="61"/>
      <c r="D22" s="62"/>
    </row>
    <row r="23" spans="1:4" ht="20.100000000000001" customHeight="1">
      <c r="A23" s="63"/>
      <c r="B23" s="64"/>
      <c r="C23" s="64"/>
      <c r="D23" s="65"/>
    </row>
    <row r="24" spans="1:4" ht="20.100000000000001" customHeight="1">
      <c r="A24" s="17" t="s">
        <v>33</v>
      </c>
      <c r="B24" s="8">
        <v>4</v>
      </c>
      <c r="C24" s="8">
        <v>9</v>
      </c>
      <c r="D24" s="38">
        <f t="shared" ref="D24" si="2">+((C24-B24)/B24)*100</f>
        <v>125</v>
      </c>
    </row>
    <row r="25" spans="1:4" ht="20.100000000000001" customHeight="1">
      <c r="A25" s="18" t="s">
        <v>34</v>
      </c>
      <c r="B25" s="8">
        <v>0</v>
      </c>
      <c r="C25" s="8">
        <v>0</v>
      </c>
      <c r="D25" s="38"/>
    </row>
    <row r="26" spans="1:4" ht="20.100000000000001" customHeight="1">
      <c r="A26" s="33" t="s">
        <v>31</v>
      </c>
      <c r="B26" s="11">
        <f>SUM(B24:B25)</f>
        <v>4</v>
      </c>
      <c r="C26" s="11">
        <f>SUM(C24:C25)</f>
        <v>9</v>
      </c>
      <c r="D26" s="42"/>
    </row>
    <row r="27" spans="1:4">
      <c r="A27" s="60" t="s">
        <v>10</v>
      </c>
      <c r="B27" s="61"/>
      <c r="C27" s="61"/>
      <c r="D27" s="62"/>
    </row>
    <row r="28" spans="1:4">
      <c r="A28" s="63"/>
      <c r="B28" s="64"/>
      <c r="C28" s="64"/>
      <c r="D28" s="65"/>
    </row>
    <row r="29" spans="1:4" ht="20.100000000000001" customHeight="1">
      <c r="A29" s="17" t="s">
        <v>19</v>
      </c>
      <c r="B29" s="8">
        <f>2545+3141+2289</f>
        <v>7975</v>
      </c>
      <c r="C29" s="8">
        <v>15227</v>
      </c>
      <c r="D29" s="38">
        <f t="shared" ref="D29:D31" si="3">+((C29-B29)/B29)*100</f>
        <v>90.934169278996862</v>
      </c>
    </row>
    <row r="30" spans="1:4" ht="20.100000000000001" customHeight="1">
      <c r="A30" s="18" t="s">
        <v>11</v>
      </c>
      <c r="B30" s="8">
        <f>30757+33371+30122</f>
        <v>94250</v>
      </c>
      <c r="C30" s="8">
        <v>131601</v>
      </c>
      <c r="D30" s="38">
        <f t="shared" si="3"/>
        <v>39.629708222811672</v>
      </c>
    </row>
    <row r="31" spans="1:4" ht="20.100000000000001" customHeight="1">
      <c r="A31" s="33" t="s">
        <v>32</v>
      </c>
      <c r="B31" s="11">
        <f>SUM(B29:B30)</f>
        <v>102225</v>
      </c>
      <c r="C31" s="11">
        <f>SUM(C29:C30)</f>
        <v>146828</v>
      </c>
      <c r="D31" s="42">
        <f t="shared" si="3"/>
        <v>43.632183908045981</v>
      </c>
    </row>
    <row r="32" spans="1:4" ht="18" customHeight="1">
      <c r="A32" s="60" t="s">
        <v>39</v>
      </c>
      <c r="B32" s="61"/>
      <c r="C32" s="61"/>
      <c r="D32" s="62"/>
    </row>
    <row r="33" spans="1:4" ht="18" customHeight="1">
      <c r="A33" s="63"/>
      <c r="B33" s="64"/>
      <c r="C33" s="64"/>
      <c r="D33" s="65"/>
    </row>
    <row r="34" spans="1:4" ht="18" customHeight="1">
      <c r="A34" s="52" t="s">
        <v>40</v>
      </c>
      <c r="B34" s="53">
        <v>285</v>
      </c>
      <c r="C34" s="53">
        <v>434</v>
      </c>
      <c r="D34" s="38">
        <f t="shared" ref="D34" si="4">+((C34-B34)/B34)*100</f>
        <v>52.280701754385959</v>
      </c>
    </row>
    <row r="35" spans="1:4" ht="20.100000000000001" customHeight="1">
      <c r="A35" s="52" t="s">
        <v>41</v>
      </c>
      <c r="B35" s="53">
        <v>280</v>
      </c>
      <c r="C35" s="53">
        <v>455</v>
      </c>
      <c r="D35" s="38">
        <f t="shared" ref="D35" si="5">+((C35-B35)/B35)*100</f>
        <v>62.5</v>
      </c>
    </row>
    <row r="36" spans="1:4" ht="6" customHeight="1">
      <c r="A36" s="49"/>
      <c r="B36" s="50"/>
      <c r="C36" s="50"/>
      <c r="D36" s="51"/>
    </row>
    <row r="37" spans="1:4">
      <c r="A37" s="66" t="s">
        <v>21</v>
      </c>
      <c r="B37" s="67"/>
      <c r="C37" s="67"/>
      <c r="D37" s="68"/>
    </row>
    <row r="38" spans="1:4">
      <c r="A38" s="69"/>
      <c r="B38" s="70"/>
      <c r="C38" s="70"/>
      <c r="D38" s="71"/>
    </row>
    <row r="39" spans="1:4">
      <c r="A39" s="19" t="s">
        <v>22</v>
      </c>
      <c r="B39" s="20">
        <f>44+35+39</f>
        <v>118</v>
      </c>
      <c r="C39" s="20">
        <v>108</v>
      </c>
      <c r="D39" s="38">
        <f t="shared" ref="D39" si="6">+((C39-B39)/B39)*100</f>
        <v>-8.4745762711864394</v>
      </c>
    </row>
    <row r="40" spans="1:4" ht="6" customHeight="1">
      <c r="A40" s="22"/>
      <c r="B40" s="22"/>
      <c r="C40" s="22"/>
      <c r="D40" s="39"/>
    </row>
    <row r="41" spans="1:4">
      <c r="A41" s="23" t="s">
        <v>13</v>
      </c>
      <c r="B41" s="6">
        <v>1449</v>
      </c>
      <c r="C41" s="6">
        <v>1536</v>
      </c>
      <c r="D41" s="38">
        <f t="shared" ref="D41" si="7">+((C41-B41)/B41)*100</f>
        <v>6.004140786749482</v>
      </c>
    </row>
    <row r="42" spans="1:4" ht="15.75">
      <c r="A42" s="12" t="s">
        <v>9</v>
      </c>
    </row>
    <row r="44" spans="1:4">
      <c r="A44" s="24"/>
      <c r="B44" s="24"/>
      <c r="C44" s="24"/>
    </row>
    <row r="45" spans="1:4">
      <c r="A45" s="24"/>
      <c r="B45" s="24"/>
      <c r="C45" s="24"/>
    </row>
    <row r="46" spans="1:4">
      <c r="A46" s="24"/>
      <c r="B46" s="24"/>
      <c r="C46" s="24"/>
    </row>
  </sheetData>
  <mergeCells count="9">
    <mergeCell ref="A22:D23"/>
    <mergeCell ref="A27:D28"/>
    <mergeCell ref="A37:D38"/>
    <mergeCell ref="A1:D1"/>
    <mergeCell ref="A2:D2"/>
    <mergeCell ref="A3:D3"/>
    <mergeCell ref="A7:D7"/>
    <mergeCell ref="A15:D16"/>
    <mergeCell ref="A32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ENE-MAR 19</vt:lpstr>
      <vt:lpstr>ESTADISTICA OCT-DIC 21 </vt:lpstr>
    </vt:vector>
  </TitlesOfParts>
  <Company>CECANOT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jorge.valerio</cp:lastModifiedBy>
  <cp:lastPrinted>2022-01-04T14:25:57Z</cp:lastPrinted>
  <dcterms:created xsi:type="dcterms:W3CDTF">2017-02-02T14:48:37Z</dcterms:created>
  <dcterms:modified xsi:type="dcterms:W3CDTF">2022-01-04T14:29:46Z</dcterms:modified>
</cp:coreProperties>
</file>