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4AD439F4-184D-460D-B981-C60FA07A08D7}" xr6:coauthVersionLast="47" xr6:coauthVersionMax="47" xr10:uidLastSave="{00000000-0000-0000-0000-000000000000}"/>
  <bookViews>
    <workbookView xWindow="-120" yWindow="-120" windowWidth="29040" windowHeight="15840" tabRatio="917" xr2:uid="{00000000-000D-0000-FFFF-FFFF00000000}"/>
  </bookViews>
  <sheets>
    <sheet name="Balance General y sus Notas" sheetId="29" r:id="rId1"/>
    <sheet name="Nota PPE" sheetId="40" state="hidden" r:id="rId2"/>
  </sheets>
  <definedNames>
    <definedName name="_xlnm.Print_Area" localSheetId="0">'Balance General y sus Notas'!$A$1:$F$305</definedName>
    <definedName name="_xlnm.Print_Titles" localSheetId="0">'Balance General y sus Notas'!$1:$11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0" i="29" l="1"/>
  <c r="C23" i="29"/>
  <c r="C24" i="29" s="1"/>
  <c r="E241" i="29"/>
  <c r="D241" i="29"/>
  <c r="C240" i="29"/>
  <c r="F240" i="29" s="1"/>
  <c r="C239" i="29"/>
  <c r="F239" i="29" s="1"/>
  <c r="E235" i="29"/>
  <c r="E242" i="29" s="1"/>
  <c r="D235" i="29"/>
  <c r="D242" i="29" s="1"/>
  <c r="C234" i="29"/>
  <c r="C235" i="29" s="1"/>
  <c r="C237" i="29" s="1"/>
  <c r="F233" i="29"/>
  <c r="C271" i="29"/>
  <c r="F241" i="29" l="1"/>
  <c r="D237" i="29"/>
  <c r="F234" i="29"/>
  <c r="F235" i="29" s="1"/>
  <c r="F237" i="29" s="1"/>
  <c r="F242" i="29" s="1"/>
  <c r="C241" i="29"/>
  <c r="C242" i="29" s="1"/>
  <c r="E237" i="29"/>
  <c r="C96" i="29"/>
  <c r="C209" i="29"/>
  <c r="C197" i="29"/>
  <c r="C224" i="29"/>
  <c r="C115" i="29"/>
  <c r="C186" i="29"/>
  <c r="C165" i="29"/>
  <c r="C282" i="29"/>
  <c r="C257" i="29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H18" i="40" s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  <c r="J15" i="40" l="1"/>
  <c r="C32" i="29" l="1"/>
  <c r="C34" i="29" l="1"/>
  <c r="C20" i="29" l="1"/>
  <c r="C26" i="29" l="1"/>
  <c r="C40" i="29" l="1"/>
  <c r="C42" i="29" l="1"/>
</calcChain>
</file>

<file path=xl/sharedStrings.xml><?xml version="1.0" encoding="utf-8"?>
<sst xmlns="http://schemas.openxmlformats.org/spreadsheetml/2006/main" count="254" uniqueCount="156">
  <si>
    <t>Activos</t>
  </si>
  <si>
    <t>Activos Corrientes</t>
  </si>
  <si>
    <t>Efectivo Equivalente De Efectivo (Notas 7)</t>
  </si>
  <si>
    <t xml:space="preserve"> </t>
  </si>
  <si>
    <t>Cuentas Por Cobrar A Corto Plazo (Notas 8)</t>
  </si>
  <si>
    <t>Inventarios (Notas 9)</t>
  </si>
  <si>
    <t>Pagos Anticipados (Notas 10)</t>
  </si>
  <si>
    <t>Total Activos Corrientes</t>
  </si>
  <si>
    <t>Activos No Corrientes</t>
  </si>
  <si>
    <t>Propiedad Planta y Equipo Neto (Nota 11)</t>
  </si>
  <si>
    <t>Total Activos No Corrientes</t>
  </si>
  <si>
    <t>Total Activos</t>
  </si>
  <si>
    <t>Pasivos</t>
  </si>
  <si>
    <t>Pasivos Corrientes</t>
  </si>
  <si>
    <t>Cuentas Por Pagar A Corto Plazo (Nota 12)</t>
  </si>
  <si>
    <t>Retenciones y  Acumulaciones Por Pagar (Nota 13)</t>
  </si>
  <si>
    <t>Total Pasivos Corrientes</t>
  </si>
  <si>
    <t>Total Pasivos</t>
  </si>
  <si>
    <t>Activo Neto/Patrimonio (Notas 14)</t>
  </si>
  <si>
    <t>Capital</t>
  </si>
  <si>
    <t>Resultado Positivos (Ahorro)/ Negativo (Desahorro) Resultado Periodo</t>
  </si>
  <si>
    <t>Resultado Acumulado</t>
  </si>
  <si>
    <t>Total Activos Netos/Patrimonio Neto</t>
  </si>
  <si>
    <t>Total Pasivos Activos Netos/Patrimonio Neto</t>
  </si>
  <si>
    <t>.</t>
  </si>
  <si>
    <t>Resultado del Periodo</t>
  </si>
  <si>
    <t>Gerente Administrativa y Financiera</t>
  </si>
  <si>
    <t>`</t>
  </si>
  <si>
    <t xml:space="preserve">  </t>
  </si>
  <si>
    <t>ACTIVOS</t>
  </si>
  <si>
    <t>NOTA # 7   Efectivo y Equivalente de efectivo</t>
  </si>
  <si>
    <t>Descripcion</t>
  </si>
  <si>
    <t>Cuenta Unica del Tesoro</t>
  </si>
  <si>
    <r>
      <t>Banco de Reservas Cta.</t>
    </r>
    <r>
      <rPr>
        <b/>
        <sz val="11"/>
        <color theme="1"/>
        <rFont val="Calibri"/>
        <family val="2"/>
        <scheme val="minor"/>
      </rPr>
      <t xml:space="preserve"> 015-001312-4 Fonso Ayudas y Donaciones</t>
    </r>
  </si>
  <si>
    <t>Banco de Reservas Cta. 015-001311-6 Fondo Operacional</t>
  </si>
  <si>
    <t>Fondo de Caja  (Cafeteria)</t>
  </si>
  <si>
    <t>Fondo de Caja  (Centro)</t>
  </si>
  <si>
    <t>Total Disponible en Caja y Bancos</t>
  </si>
  <si>
    <t>Nota # 8   Cuentas por Cobrar a Corto Plazo</t>
  </si>
  <si>
    <t>Cuentas por Cobrar ARS  (Nota 8-1)</t>
  </si>
  <si>
    <t>Otras Cuentas por Cobrar (Nota 8-2)</t>
  </si>
  <si>
    <t>Cuientas por Cobrar Pacientes  (Nota 8-3)</t>
  </si>
  <si>
    <t>Total Cuentas Por Cobrar</t>
  </si>
  <si>
    <t>Nota 8-1  Cuentas por Cobrar ARS</t>
  </si>
  <si>
    <t>Detalle de las Cuentas por Cobrar ARS:</t>
  </si>
  <si>
    <t>ARS HUMANO</t>
  </si>
  <si>
    <t>ARS UNIVERSAL</t>
  </si>
  <si>
    <t xml:space="preserve">ARS MAPFRE SALUD </t>
  </si>
  <si>
    <t>ARS SEMMA</t>
  </si>
  <si>
    <t>ARS RENACER</t>
  </si>
  <si>
    <t>ARS APS</t>
  </si>
  <si>
    <t>ARS FUTURO</t>
  </si>
  <si>
    <t xml:space="preserve">ARS CONSTITUCION </t>
  </si>
  <si>
    <t>ARS SIMAG</t>
  </si>
  <si>
    <t>ARS UASD</t>
  </si>
  <si>
    <t>ARS CMD</t>
  </si>
  <si>
    <t>ARS BANRESERVAS</t>
  </si>
  <si>
    <t>ARS MONUMENTAL</t>
  </si>
  <si>
    <t>ARS ASEMAP</t>
  </si>
  <si>
    <t>ARS YUNEN</t>
  </si>
  <si>
    <t>ARS PLAN SALUD (BANCO CENTRAL)</t>
  </si>
  <si>
    <t>ANGLOAMERICA</t>
  </si>
  <si>
    <t>ARS GMA</t>
  </si>
  <si>
    <t>ARS META SALUD</t>
  </si>
  <si>
    <t>IDOPRIL</t>
  </si>
  <si>
    <t>Total Cuentas por Cobrar ARS</t>
  </si>
  <si>
    <t>Nota 8-2:  Otras Cuentas por Cobrar</t>
  </si>
  <si>
    <t>RIESGO LABORAL</t>
  </si>
  <si>
    <t>SALUD PUBLICA</t>
  </si>
  <si>
    <t>PLAN SOCIAL PRESIDENCIA</t>
  </si>
  <si>
    <t>PRIMERA DAMA</t>
  </si>
  <si>
    <t>MOSCOSO PUELLO</t>
  </si>
  <si>
    <t>CAFETERIA</t>
  </si>
  <si>
    <t>APOYO BARRIAL</t>
  </si>
  <si>
    <t>Total Cuentas por Cobrar Otras Intituciones</t>
  </si>
  <si>
    <t>Nota 8-3 Cuentas por Cobrar Pacientes</t>
  </si>
  <si>
    <t>Descripción</t>
  </si>
  <si>
    <t>PACIENTES C/FACT. PENDIENTES</t>
  </si>
  <si>
    <t>PACIENTES C/ACUERDO DE PAGO</t>
  </si>
  <si>
    <t>Total Cuentas por Cobrar Pacientes</t>
  </si>
  <si>
    <t>Nota # 9  Inventarios</t>
  </si>
  <si>
    <t>Inventario de Mercancias (Medicamentos y Materiales Medicos)</t>
  </si>
  <si>
    <t>Inventarios de Consumo (Material Gastable)</t>
  </si>
  <si>
    <t>Total de Inventario Consumos</t>
  </si>
  <si>
    <t>Nota # 10    Pagos por Anticipaldos</t>
  </si>
  <si>
    <t>Seguros Para Vehiculos</t>
  </si>
  <si>
    <t>Seguros para Personas</t>
  </si>
  <si>
    <t>Seguros para Equipos</t>
  </si>
  <si>
    <t>Seguros para Edificacion</t>
  </si>
  <si>
    <t>Licencias Informaticas</t>
  </si>
  <si>
    <t>Total Pago por Anticipados</t>
  </si>
  <si>
    <t>Nota # 11  Propiedad Planta y Equipo</t>
  </si>
  <si>
    <t xml:space="preserve">Maquinarias y Equipos </t>
  </si>
  <si>
    <t>Mobiliarios y Equipos de Oficina</t>
  </si>
  <si>
    <t xml:space="preserve">Equipos de Transporte </t>
  </si>
  <si>
    <t>Total</t>
  </si>
  <si>
    <t>Costo de Adquisición DIC-2022</t>
  </si>
  <si>
    <t xml:space="preserve">Adiciones </t>
  </si>
  <si>
    <t>Saldo al final del  Periodo  2023</t>
  </si>
  <si>
    <t>Depreciación Acumulada</t>
  </si>
  <si>
    <t>Al inicio del Periodo</t>
  </si>
  <si>
    <t>Cargo del Periodo</t>
  </si>
  <si>
    <t>Saldo al final del periodo</t>
  </si>
  <si>
    <t>Costo de Adquisición 2019</t>
  </si>
  <si>
    <t>Adiciones</t>
  </si>
  <si>
    <t>PASIVOS</t>
  </si>
  <si>
    <t>Nota # 12  Cuentas por Pagar</t>
  </si>
  <si>
    <t>Proveedores de Medicamentos y Material Gastable</t>
  </si>
  <si>
    <t>Total Cuentas por Pagar</t>
  </si>
  <si>
    <t>Nota # 13  Retenciones y Acumulaciones por Pagar</t>
  </si>
  <si>
    <t>Retención ISR</t>
  </si>
  <si>
    <t>Retención 5%</t>
  </si>
  <si>
    <t>Retención 10%</t>
  </si>
  <si>
    <t>ITBIS</t>
  </si>
  <si>
    <t>Retención 2%</t>
  </si>
  <si>
    <t>Total Retenciones y Acumulaciones por Pagar</t>
  </si>
  <si>
    <t xml:space="preserve">Nota # 14  Activos Netos/Patrimonio de la Institución </t>
  </si>
  <si>
    <t>Capital Institucional</t>
  </si>
  <si>
    <t>Resultado Positivos (Ahorro)/ Negativo (Desahorro)</t>
  </si>
  <si>
    <t>Encargado de Contabilidad</t>
  </si>
  <si>
    <t>ENERO 2022</t>
  </si>
  <si>
    <t>Equipos de Transporte Y Computacion</t>
  </si>
  <si>
    <t>Costo de Adquisición 2020</t>
  </si>
  <si>
    <t>Equipo Oficina</t>
  </si>
  <si>
    <r>
      <t xml:space="preserve">van a la cuaenta de </t>
    </r>
    <r>
      <rPr>
        <b/>
        <sz val="11"/>
        <rFont val="Calibri"/>
        <family val="2"/>
        <scheme val="minor"/>
      </rPr>
      <t>otros gastos en el estado de rendimiento</t>
    </r>
  </si>
  <si>
    <t>Propiedad, Planta y Equipo Neto 2022</t>
  </si>
  <si>
    <t>Saldo al final Periodo</t>
  </si>
  <si>
    <t>Propiedad, Planta y Equipo Neto 2020</t>
  </si>
  <si>
    <t>Preparado por: Francisco Villabrille</t>
  </si>
  <si>
    <t>Lic. Teodora Raquel Cordero Nuñez</t>
  </si>
  <si>
    <t xml:space="preserve">                                                        Doctor Cleto Rafael Ramirez Penso</t>
  </si>
  <si>
    <t xml:space="preserve">                                                                        Director General</t>
  </si>
  <si>
    <t xml:space="preserve">                                               Servicio Nacional de Salud          </t>
  </si>
  <si>
    <t xml:space="preserve">                                  Servicio Regional de Salud Metropolitano</t>
  </si>
  <si>
    <t xml:space="preserve">                                        Ciudad Sanitaria Dr. Luis E. Aybar</t>
  </si>
  <si>
    <t xml:space="preserve">                                        Estado de Situación Financiera</t>
  </si>
  <si>
    <t xml:space="preserve">                                             ( VALORES ES RD$)</t>
  </si>
  <si>
    <t xml:space="preserve">                               Director General</t>
  </si>
  <si>
    <t xml:space="preserve">                             Doctor Cleto Rafael Ramirez Penso</t>
  </si>
  <si>
    <t xml:space="preserve">                             NOTAS DEL BALANCE GENERAL</t>
  </si>
  <si>
    <t xml:space="preserve">                         Del Ejercicio Terminado al 31 de Mayo del  2024 </t>
  </si>
  <si>
    <t>La Institucion tiene en el efectivo al 31 de Mayo 2024, el valor de RD$  RD$ 99,953,767.90.</t>
  </si>
  <si>
    <t xml:space="preserve">El detalle del efectivo y equivalentes de efectivo al 31 de Mayo del 2024, es como sigue:       </t>
  </si>
  <si>
    <t>Detalle de las Cuentas por Cobrar a Corto Plazo al 31 de Mayo  del   2024</t>
  </si>
  <si>
    <t>Las cuentas por Cobrar presentan un balance al 31 de Mayo del 2024  de RD$ 202,850,029.40.</t>
  </si>
  <si>
    <t>Las Cuentas por Cobrar ARS, para el 31 de Mayo del 2024 presentan un balance  de RD$ 183,178,734.53.</t>
  </si>
  <si>
    <t>En este renglon de  las Cuentas por Cobrar, podemos ver al 31 de Mayo del 2024 el balance de RD$ 757,182.71.</t>
  </si>
  <si>
    <t>PRESIDENCIA DE LA REPUBLICA</t>
  </si>
  <si>
    <t>Las Cuentas por Cobrar Pacientes para el 31 de Mayo del 2024, presentan un balance de RD$ 18,914,112.16.</t>
  </si>
  <si>
    <t>Al 31 de Mayo del 2024, los inventarios tienen el montos de  RD$ 95,665,296.95 .</t>
  </si>
  <si>
    <t>La Cuenta de Gastos Pagados por Anticipados tiene al 31 de Mayo 2024 el monto de RD$ 1,651,502.19.</t>
  </si>
  <si>
    <t>Al  Cierre del 31 de Mayo 2024 las Cuentas por Pagar Cerraron con un Monto de RD$ 235,483,850.54.</t>
  </si>
  <si>
    <t>Revalorización Inventario</t>
  </si>
  <si>
    <t>Propiedad, Planta y Equipo Neto Mayo 2024</t>
  </si>
  <si>
    <t>Para el 31 de Mayo del 2024 los activos fijos presentan un balance de RD$ 211,384,136.92.</t>
  </si>
  <si>
    <t>Al 31 de Mayo del 2024 el patrimonio tiene un balance de RD$ 376,020,882.82.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</si>
</sst>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43">
    <xf numFmtId="0" fontId="0" fillId="0" borderId="0" xfId="0"/>
    <xf numFmtId="0" fontId="0" fillId="0" borderId="0" xfId="0" applyAlignment="1">
      <alignment vertical="center"/>
    </xf>
    <xf numFmtId="43" fontId="0" fillId="0" borderId="0" xfId="9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43" fontId="0" fillId="0" borderId="0" xfId="9" applyFont="1" applyAlignment="1">
      <alignment horizontal="right" vertical="center"/>
    </xf>
    <xf numFmtId="43" fontId="3" fillId="2" borderId="0" xfId="9" applyFont="1" applyFill="1" applyAlignment="1">
      <alignment horizontal="right" vertical="center"/>
    </xf>
    <xf numFmtId="0" fontId="2" fillId="0" borderId="0" xfId="14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0" fillId="0" borderId="0" xfId="9" applyFont="1" applyFill="1"/>
    <xf numFmtId="0" fontId="5" fillId="0" borderId="0" xfId="0" applyFont="1" applyAlignment="1">
      <alignment horizontal="left"/>
    </xf>
    <xf numFmtId="10" fontId="0" fillId="0" borderId="0" xfId="13" applyNumberFormat="1" applyFont="1"/>
    <xf numFmtId="4" fontId="0" fillId="0" borderId="0" xfId="0" applyNumberFormat="1"/>
    <xf numFmtId="0" fontId="9" fillId="0" borderId="0" xfId="14" applyFont="1" applyAlignment="1">
      <alignment horizontal="center" vertical="center"/>
    </xf>
    <xf numFmtId="0" fontId="2" fillId="0" borderId="0" xfId="14" applyFont="1" applyAlignment="1">
      <alignment vertical="center"/>
    </xf>
    <xf numFmtId="4" fontId="2" fillId="0" borderId="0" xfId="14" applyNumberFormat="1" applyFont="1"/>
    <xf numFmtId="0" fontId="9" fillId="0" borderId="0" xfId="14" applyFont="1" applyAlignment="1">
      <alignment vertical="center" wrapText="1"/>
    </xf>
    <xf numFmtId="0" fontId="10" fillId="0" borderId="0" xfId="0" applyFont="1" applyAlignment="1">
      <alignment vertical="center"/>
    </xf>
    <xf numFmtId="164" fontId="0" fillId="0" borderId="0" xfId="0" applyNumberFormat="1"/>
    <xf numFmtId="10" fontId="5" fillId="0" borderId="0" xfId="13" applyNumberFormat="1" applyFont="1" applyBorder="1" applyAlignment="1">
      <alignment horizontal="center"/>
    </xf>
    <xf numFmtId="43" fontId="5" fillId="0" borderId="6" xfId="9" applyFont="1" applyBorder="1"/>
    <xf numFmtId="10" fontId="0" fillId="0" borderId="0" xfId="13" applyNumberFormat="1" applyFont="1" applyBorder="1"/>
    <xf numFmtId="10" fontId="5" fillId="0" borderId="0" xfId="13" applyNumberFormat="1" applyFont="1" applyBorder="1"/>
    <xf numFmtId="43" fontId="5" fillId="0" borderId="6" xfId="0" applyNumberFormat="1" applyFont="1" applyBorder="1"/>
    <xf numFmtId="43" fontId="5" fillId="0" borderId="0" xfId="9" applyFont="1" applyBorder="1"/>
    <xf numFmtId="4" fontId="5" fillId="0" borderId="6" xfId="0" applyNumberFormat="1" applyFont="1" applyBorder="1"/>
    <xf numFmtId="0" fontId="0" fillId="0" borderId="0" xfId="0" applyAlignment="1">
      <alignment horizontal="center"/>
    </xf>
    <xf numFmtId="43" fontId="0" fillId="0" borderId="0" xfId="9" applyFont="1" applyFill="1" applyAlignment="1">
      <alignment horizontal="center" vertical="center"/>
    </xf>
    <xf numFmtId="10" fontId="0" fillId="0" borderId="0" xfId="13" applyNumberFormat="1" applyFont="1" applyFill="1"/>
    <xf numFmtId="43" fontId="5" fillId="0" borderId="0" xfId="9" applyFont="1" applyFill="1"/>
    <xf numFmtId="43" fontId="5" fillId="0" borderId="0" xfId="9" applyFont="1" applyFill="1" applyBorder="1"/>
    <xf numFmtId="43" fontId="5" fillId="0" borderId="6" xfId="9" applyFont="1" applyFill="1" applyBorder="1"/>
    <xf numFmtId="0" fontId="6" fillId="0" borderId="0" xfId="0" applyFont="1"/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0" fillId="0" borderId="0" xfId="9" applyFont="1" applyBorder="1" applyAlignment="1">
      <alignment horizontal="center" vertical="center"/>
    </xf>
    <xf numFmtId="43" fontId="0" fillId="0" borderId="0" xfId="9" applyFont="1" applyFill="1" applyBorder="1" applyAlignment="1">
      <alignment horizontal="center" vertical="center"/>
    </xf>
    <xf numFmtId="43" fontId="0" fillId="0" borderId="0" xfId="9" applyFont="1" applyBorder="1" applyAlignment="1">
      <alignment horizontal="right" vertical="center"/>
    </xf>
    <xf numFmtId="43" fontId="0" fillId="0" borderId="0" xfId="9" applyFont="1" applyFill="1" applyBorder="1"/>
    <xf numFmtId="43" fontId="0" fillId="3" borderId="0" xfId="0" applyNumberFormat="1" applyFill="1"/>
    <xf numFmtId="10" fontId="0" fillId="0" borderId="0" xfId="13" applyNumberFormat="1" applyFont="1" applyBorder="1" applyAlignment="1">
      <alignment horizontal="center" vertical="center"/>
    </xf>
    <xf numFmtId="43" fontId="5" fillId="0" borderId="0" xfId="0" applyNumberFormat="1" applyFont="1"/>
    <xf numFmtId="0" fontId="5" fillId="0" borderId="5" xfId="0" applyFont="1" applyBorder="1" applyAlignment="1">
      <alignment horizontal="center"/>
    </xf>
    <xf numFmtId="43" fontId="5" fillId="0" borderId="6" xfId="9" applyFont="1" applyBorder="1" applyAlignment="1">
      <alignment horizontal="right" vertical="center"/>
    </xf>
    <xf numFmtId="10" fontId="5" fillId="0" borderId="0" xfId="13" applyNumberFormat="1" applyFont="1" applyBorder="1" applyAlignment="1">
      <alignment horizontal="center" vertical="center"/>
    </xf>
    <xf numFmtId="0" fontId="13" fillId="0" borderId="0" xfId="0" applyFont="1"/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0" xfId="9" applyFont="1" applyBorder="1" applyAlignment="1">
      <alignment horizontal="right" vertical="center"/>
    </xf>
    <xf numFmtId="43" fontId="0" fillId="0" borderId="0" xfId="9" applyFont="1" applyFill="1" applyAlignment="1">
      <alignment horizontal="left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43" fontId="0" fillId="0" borderId="0" xfId="9" quotePrefix="1" applyFont="1" applyFill="1" applyBorder="1"/>
    <xf numFmtId="0" fontId="2" fillId="2" borderId="0" xfId="14" applyFont="1" applyFill="1" applyAlignment="1">
      <alignment vertical="center"/>
    </xf>
    <xf numFmtId="0" fontId="9" fillId="2" borderId="0" xfId="14" applyFont="1" applyFill="1" applyAlignment="1">
      <alignment horizontal="center" vertical="center"/>
    </xf>
    <xf numFmtId="0" fontId="2" fillId="2" borderId="0" xfId="14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4" fontId="2" fillId="2" borderId="0" xfId="14" applyNumberFormat="1" applyFont="1" applyFill="1"/>
    <xf numFmtId="0" fontId="11" fillId="2" borderId="0" xfId="0" applyFont="1" applyFill="1" applyAlignment="1">
      <alignment vertical="center" wrapText="1"/>
    </xf>
    <xf numFmtId="43" fontId="1" fillId="2" borderId="0" xfId="9" applyFont="1" applyFill="1" applyBorder="1" applyAlignment="1">
      <alignment horizontal="center" vertical="center"/>
    </xf>
    <xf numFmtId="43" fontId="2" fillId="2" borderId="0" xfId="9" applyFont="1" applyFill="1" applyAlignment="1">
      <alignment vertical="center"/>
    </xf>
    <xf numFmtId="4" fontId="2" fillId="2" borderId="0" xfId="14" applyNumberFormat="1" applyFont="1" applyFill="1" applyAlignment="1">
      <alignment vertical="center"/>
    </xf>
    <xf numFmtId="4" fontId="9" fillId="2" borderId="6" xfId="14" applyNumberFormat="1" applyFont="1" applyFill="1" applyBorder="1"/>
    <xf numFmtId="4" fontId="9" fillId="2" borderId="0" xfId="14" applyNumberFormat="1" applyFont="1" applyFill="1"/>
    <xf numFmtId="0" fontId="0" fillId="2" borderId="0" xfId="0" applyFill="1" applyAlignment="1">
      <alignment wrapText="1"/>
    </xf>
    <xf numFmtId="43" fontId="2" fillId="2" borderId="0" xfId="14" applyNumberFormat="1" applyFont="1" applyFill="1" applyAlignment="1">
      <alignment vertical="center"/>
    </xf>
    <xf numFmtId="164" fontId="2" fillId="2" borderId="0" xfId="14" applyNumberFormat="1" applyFont="1" applyFill="1" applyAlignment="1">
      <alignment vertical="center"/>
    </xf>
    <xf numFmtId="4" fontId="9" fillId="2" borderId="4" xfId="14" applyNumberFormat="1" applyFont="1" applyFill="1" applyBorder="1"/>
    <xf numFmtId="0" fontId="5" fillId="2" borderId="0" xfId="0" applyFont="1" applyFill="1" applyAlignment="1">
      <alignment wrapText="1"/>
    </xf>
    <xf numFmtId="0" fontId="9" fillId="2" borderId="0" xfId="14" applyFont="1" applyFill="1" applyAlignment="1">
      <alignment horizontal="left" vertical="center" wrapText="1"/>
    </xf>
    <xf numFmtId="4" fontId="2" fillId="2" borderId="0" xfId="14" applyNumberFormat="1" applyFont="1" applyFill="1" applyAlignment="1">
      <alignment vertical="center" wrapText="1"/>
    </xf>
    <xf numFmtId="0" fontId="0" fillId="2" borderId="0" xfId="0" applyFill="1"/>
    <xf numFmtId="43" fontId="0" fillId="2" borderId="0" xfId="9" applyFont="1" applyFill="1"/>
    <xf numFmtId="0" fontId="5" fillId="2" borderId="0" xfId="0" applyFont="1" applyFill="1"/>
    <xf numFmtId="4" fontId="0" fillId="2" borderId="0" xfId="0" applyNumberFormat="1" applyFill="1"/>
    <xf numFmtId="164" fontId="0" fillId="2" borderId="0" xfId="0" applyNumberFormat="1" applyFill="1"/>
    <xf numFmtId="0" fontId="9" fillId="2" borderId="0" xfId="14" applyFont="1" applyFill="1" applyAlignment="1">
      <alignment vertical="center"/>
    </xf>
    <xf numFmtId="0" fontId="12" fillId="2" borderId="0" xfId="14" applyFont="1" applyFill="1" applyAlignment="1">
      <alignment vertical="center" wrapText="1"/>
    </xf>
    <xf numFmtId="0" fontId="2" fillId="2" borderId="0" xfId="14" applyFont="1" applyFill="1" applyAlignment="1">
      <alignment vertical="center" wrapText="1"/>
    </xf>
    <xf numFmtId="0" fontId="9" fillId="2" borderId="0" xfId="14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43" fontId="2" fillId="2" borderId="0" xfId="9" quotePrefix="1" applyFont="1" applyFill="1" applyAlignment="1">
      <alignment vertical="center"/>
    </xf>
    <xf numFmtId="0" fontId="0" fillId="0" borderId="5" xfId="0" applyBorder="1"/>
    <xf numFmtId="43" fontId="0" fillId="0" borderId="0" xfId="13" applyNumberFormat="1" applyFont="1" applyBorder="1" applyAlignment="1">
      <alignment horizontal="center" vertical="center"/>
    </xf>
    <xf numFmtId="43" fontId="0" fillId="0" borderId="0" xfId="13" applyNumberFormat="1" applyFont="1" applyBorder="1" applyAlignment="1">
      <alignment horizontal="center"/>
    </xf>
    <xf numFmtId="43" fontId="0" fillId="0" borderId="0" xfId="13" applyNumberFormat="1" applyFont="1" applyFill="1" applyBorder="1" applyAlignment="1">
      <alignment horizontal="center"/>
    </xf>
    <xf numFmtId="10" fontId="2" fillId="2" borderId="0" xfId="13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43" fontId="0" fillId="0" borderId="0" xfId="9" applyFont="1" applyFill="1" applyBorder="1" applyAlignment="1">
      <alignment horizontal="left"/>
    </xf>
    <xf numFmtId="43" fontId="5" fillId="0" borderId="0" xfId="13" applyNumberFormat="1" applyFont="1" applyBorder="1" applyAlignment="1">
      <alignment horizontal="center"/>
    </xf>
    <xf numFmtId="43" fontId="5" fillId="0" borderId="0" xfId="13" applyNumberFormat="1" applyFont="1" applyBorder="1" applyAlignment="1">
      <alignment horizontal="center" vertical="center"/>
    </xf>
    <xf numFmtId="4" fontId="5" fillId="0" borderId="0" xfId="0" applyNumberFormat="1" applyFont="1"/>
    <xf numFmtId="0" fontId="6" fillId="0" borderId="6" xfId="0" applyFont="1" applyBorder="1"/>
    <xf numFmtId="0" fontId="5" fillId="0" borderId="6" xfId="0" applyFont="1" applyBorder="1" applyAlignment="1">
      <alignment horizontal="center" vertical="center" wrapText="1"/>
    </xf>
    <xf numFmtId="43" fontId="5" fillId="0" borderId="6" xfId="9" applyFont="1" applyFill="1" applyBorder="1" applyAlignment="1">
      <alignment horizontal="center" vertical="center" wrapText="1"/>
    </xf>
    <xf numFmtId="43" fontId="7" fillId="0" borderId="6" xfId="9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43" fontId="6" fillId="0" borderId="5" xfId="9" applyFont="1" applyFill="1" applyBorder="1"/>
    <xf numFmtId="43" fontId="6" fillId="0" borderId="5" xfId="9" applyFont="1" applyFill="1" applyBorder="1" applyAlignment="1">
      <alignment horizontal="center"/>
    </xf>
    <xf numFmtId="0" fontId="3" fillId="0" borderId="6" xfId="0" applyFont="1" applyBorder="1" applyAlignment="1">
      <alignment vertical="center"/>
    </xf>
    <xf numFmtId="43" fontId="3" fillId="0" borderId="6" xfId="9" applyFont="1" applyFill="1" applyBorder="1" applyAlignment="1">
      <alignment horizontal="right" vertical="center"/>
    </xf>
    <xf numFmtId="43" fontId="3" fillId="0" borderId="6" xfId="9" applyFont="1" applyFill="1" applyBorder="1" applyAlignment="1">
      <alignment horizontal="center" vertical="center"/>
    </xf>
    <xf numFmtId="43" fontId="3" fillId="0" borderId="5" xfId="9" quotePrefix="1" applyFont="1" applyFill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9" fillId="2" borderId="0" xfId="14" applyFont="1" applyFill="1" applyAlignment="1">
      <alignment horizontal="left" vertical="center"/>
    </xf>
    <xf numFmtId="0" fontId="2" fillId="2" borderId="0" xfId="14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0" fontId="9" fillId="0" borderId="0" xfId="14" applyFont="1" applyAlignment="1">
      <alignment horizontal="left" vertical="center"/>
    </xf>
    <xf numFmtId="0" fontId="10" fillId="2" borderId="0" xfId="14" applyFont="1" applyFill="1" applyAlignment="1">
      <alignment horizontal="left" vertical="center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4" xfId="14" xr:uid="{00000000-0005-0000-0000-00000D000000}"/>
    <cellStyle name="Porcentaje" xfId="1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3</xdr:row>
      <xdr:rowOff>76200</xdr:rowOff>
    </xdr:from>
    <xdr:to>
      <xdr:col>1</xdr:col>
      <xdr:colOff>3401753</xdr:colOff>
      <xdr:row>7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61975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866775</xdr:colOff>
      <xdr:row>4</xdr:row>
      <xdr:rowOff>0</xdr:rowOff>
    </xdr:from>
    <xdr:to>
      <xdr:col>3</xdr:col>
      <xdr:colOff>542925</xdr:colOff>
      <xdr:row>7</xdr:row>
      <xdr:rowOff>46642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6477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2619375</xdr:colOff>
      <xdr:row>58</xdr:row>
      <xdr:rowOff>95250</xdr:rowOff>
    </xdr:from>
    <xdr:to>
      <xdr:col>4</xdr:col>
      <xdr:colOff>631031</xdr:colOff>
      <xdr:row>62</xdr:row>
      <xdr:rowOff>69057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0334625"/>
          <a:ext cx="4250531" cy="678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453736</xdr:colOff>
      <xdr:row>65</xdr:row>
      <xdr:rowOff>18185</xdr:rowOff>
    </xdr:from>
    <xdr:to>
      <xdr:col>4</xdr:col>
      <xdr:colOff>977611</xdr:colOff>
      <xdr:row>71</xdr:row>
      <xdr:rowOff>163658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588577" y="11517458"/>
          <a:ext cx="1935307" cy="11326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571500</xdr:colOff>
      <xdr:row>57</xdr:row>
      <xdr:rowOff>180975</xdr:rowOff>
    </xdr:from>
    <xdr:to>
      <xdr:col>1</xdr:col>
      <xdr:colOff>1666875</xdr:colOff>
      <xdr:row>62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185ED0-B811-4F0E-85C5-5C790CBD9B90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76300" y="1022985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1333501</xdr:colOff>
      <xdr:row>64</xdr:row>
      <xdr:rowOff>147204</xdr:rowOff>
    </xdr:from>
    <xdr:to>
      <xdr:col>1</xdr:col>
      <xdr:colOff>3143251</xdr:colOff>
      <xdr:row>71</xdr:row>
      <xdr:rowOff>103908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D08A11-F566-467D-A8E2-2DDEEF2A52B1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1974274" y="11118272"/>
          <a:ext cx="1134340" cy="1809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839932</xdr:colOff>
      <xdr:row>45</xdr:row>
      <xdr:rowOff>121228</xdr:rowOff>
    </xdr:from>
    <xdr:to>
      <xdr:col>3</xdr:col>
      <xdr:colOff>971550</xdr:colOff>
      <xdr:row>52</xdr:row>
      <xdr:rowOff>109047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4B2787-16CB-4F4F-A4B3-FB309F6137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4563341" y="7940387"/>
          <a:ext cx="1543050" cy="1269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1749136</xdr:colOff>
      <xdr:row>46</xdr:row>
      <xdr:rowOff>51955</xdr:rowOff>
    </xdr:from>
    <xdr:to>
      <xdr:col>2</xdr:col>
      <xdr:colOff>643371</xdr:colOff>
      <xdr:row>51</xdr:row>
      <xdr:rowOff>163657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29E992AC-EED5-4665-8291-1178D33C1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052204" y="8035637"/>
          <a:ext cx="2314576" cy="1038225"/>
        </a:xfrm>
        <a:prstGeom prst="rect">
          <a:avLst/>
        </a:prstGeom>
      </xdr:spPr>
    </xdr:pic>
    <xdr:clientData/>
  </xdr:twoCellAnchor>
  <xdr:twoCellAnchor editAs="oneCell">
    <xdr:from>
      <xdr:col>1</xdr:col>
      <xdr:colOff>710045</xdr:colOff>
      <xdr:row>282</xdr:row>
      <xdr:rowOff>147205</xdr:rowOff>
    </xdr:from>
    <xdr:to>
      <xdr:col>1</xdr:col>
      <xdr:colOff>3024621</xdr:colOff>
      <xdr:row>287</xdr:row>
      <xdr:rowOff>163656</xdr:rowOff>
    </xdr:to>
    <xdr:pic>
      <xdr:nvPicPr>
        <xdr:cNvPr id="9" name="0 Imagen">
          <a:extLst>
            <a:ext uri="{FF2B5EF4-FFF2-40B4-BE49-F238E27FC236}">
              <a16:creationId xmlns:a16="http://schemas.microsoft.com/office/drawing/2014/main" id="{E55FD9B6-EA02-474A-907A-C7B01748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013113" y="50343955"/>
          <a:ext cx="2314576" cy="865042"/>
        </a:xfrm>
        <a:prstGeom prst="rect">
          <a:avLst/>
        </a:prstGeom>
      </xdr:spPr>
    </xdr:pic>
    <xdr:clientData/>
  </xdr:twoCellAnchor>
  <xdr:twoCellAnchor editAs="oneCell">
    <xdr:from>
      <xdr:col>1</xdr:col>
      <xdr:colOff>3186546</xdr:colOff>
      <xdr:row>282</xdr:row>
      <xdr:rowOff>155863</xdr:rowOff>
    </xdr:from>
    <xdr:to>
      <xdr:col>2</xdr:col>
      <xdr:colOff>1309255</xdr:colOff>
      <xdr:row>290</xdr:row>
      <xdr:rowOff>31114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2ACF90A-BADE-4184-96E2-1A589D5F7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3887932" y="50352613"/>
          <a:ext cx="1543050" cy="1269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233795</xdr:colOff>
      <xdr:row>289</xdr:row>
      <xdr:rowOff>147205</xdr:rowOff>
    </xdr:from>
    <xdr:to>
      <xdr:col>1</xdr:col>
      <xdr:colOff>627784</xdr:colOff>
      <xdr:row>295</xdr:row>
      <xdr:rowOff>22514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968C874-67F8-4BBA-8B84-0145C58EF72D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233795" y="51573546"/>
          <a:ext cx="1095375" cy="8624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1056409</xdr:colOff>
      <xdr:row>296</xdr:row>
      <xdr:rowOff>60614</xdr:rowOff>
    </xdr:from>
    <xdr:to>
      <xdr:col>1</xdr:col>
      <xdr:colOff>2866159</xdr:colOff>
      <xdr:row>303</xdr:row>
      <xdr:rowOff>17317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A1C7240-0B00-4392-B1C2-326A28992531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2095500" y="54699477"/>
          <a:ext cx="1134340" cy="1809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2311977</xdr:colOff>
      <xdr:row>290</xdr:row>
      <xdr:rowOff>112568</xdr:rowOff>
    </xdr:from>
    <xdr:to>
      <xdr:col>4</xdr:col>
      <xdr:colOff>323633</xdr:colOff>
      <xdr:row>294</xdr:row>
      <xdr:rowOff>138330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541860AD-0B61-4C69-9694-3F0E8E3C9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3363" y="54076023"/>
          <a:ext cx="4254861" cy="683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1350819</xdr:colOff>
      <xdr:row>296</xdr:row>
      <xdr:rowOff>173180</xdr:rowOff>
    </xdr:from>
    <xdr:to>
      <xdr:col>4</xdr:col>
      <xdr:colOff>463262</xdr:colOff>
      <xdr:row>303</xdr:row>
      <xdr:rowOff>128152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9AEA3991-573D-4EB7-B6D1-2B6A558610A5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472546" y="54768748"/>
          <a:ext cx="1935307" cy="11326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297"/>
  <sheetViews>
    <sheetView tabSelected="1" topLeftCell="A15" zoomScale="110" zoomScaleNormal="110" workbookViewId="0">
      <selection activeCell="D19" sqref="D19"/>
    </sheetView>
  </sheetViews>
  <sheetFormatPr baseColWidth="10" defaultColWidth="9.140625" defaultRowHeight="12.75" x14ac:dyDescent="0.25"/>
  <cols>
    <col min="1" max="1" width="10.5703125" style="21" customWidth="1"/>
    <col min="2" max="2" width="51.28515625" style="23" customWidth="1"/>
    <col min="3" max="4" width="21.140625" style="21" customWidth="1"/>
    <col min="5" max="5" width="16.140625" style="21" customWidth="1"/>
    <col min="6" max="6" width="16.7109375" style="21" customWidth="1"/>
    <col min="7" max="8" width="16.5703125" style="21" bestFit="1" customWidth="1"/>
    <col min="9" max="9" width="14.42578125" style="21" bestFit="1" customWidth="1"/>
    <col min="10" max="10" width="9.140625" style="21"/>
    <col min="11" max="11" width="15.42578125" style="21" bestFit="1" customWidth="1"/>
    <col min="12" max="254" width="9.140625" style="21"/>
    <col min="255" max="255" width="5.28515625" style="21" customWidth="1"/>
    <col min="256" max="256" width="48.42578125" style="21" customWidth="1"/>
    <col min="257" max="257" width="33.7109375" style="21" customWidth="1"/>
    <col min="258" max="258" width="9.140625" style="21"/>
    <col min="259" max="259" width="13.7109375" style="21" bestFit="1" customWidth="1"/>
    <col min="260" max="510" width="9.140625" style="21"/>
    <col min="511" max="511" width="5.28515625" style="21" customWidth="1"/>
    <col min="512" max="512" width="48.42578125" style="21" customWidth="1"/>
    <col min="513" max="513" width="33.7109375" style="21" customWidth="1"/>
    <col min="514" max="514" width="9.140625" style="21"/>
    <col min="515" max="515" width="13.7109375" style="21" bestFit="1" customWidth="1"/>
    <col min="516" max="766" width="9.140625" style="21"/>
    <col min="767" max="767" width="5.28515625" style="21" customWidth="1"/>
    <col min="768" max="768" width="48.42578125" style="21" customWidth="1"/>
    <col min="769" max="769" width="33.7109375" style="21" customWidth="1"/>
    <col min="770" max="770" width="9.140625" style="21"/>
    <col min="771" max="771" width="13.7109375" style="21" bestFit="1" customWidth="1"/>
    <col min="772" max="1022" width="9.140625" style="21"/>
    <col min="1023" max="1023" width="5.28515625" style="21" customWidth="1"/>
    <col min="1024" max="1024" width="48.42578125" style="21" customWidth="1"/>
    <col min="1025" max="1025" width="33.7109375" style="21" customWidth="1"/>
    <col min="1026" max="1026" width="9.140625" style="21"/>
    <col min="1027" max="1027" width="13.7109375" style="21" bestFit="1" customWidth="1"/>
    <col min="1028" max="1278" width="9.140625" style="21"/>
    <col min="1279" max="1279" width="5.28515625" style="21" customWidth="1"/>
    <col min="1280" max="1280" width="48.42578125" style="21" customWidth="1"/>
    <col min="1281" max="1281" width="33.7109375" style="21" customWidth="1"/>
    <col min="1282" max="1282" width="9.140625" style="21"/>
    <col min="1283" max="1283" width="13.7109375" style="21" bestFit="1" customWidth="1"/>
    <col min="1284" max="1534" width="9.140625" style="21"/>
    <col min="1535" max="1535" width="5.28515625" style="21" customWidth="1"/>
    <col min="1536" max="1536" width="48.42578125" style="21" customWidth="1"/>
    <col min="1537" max="1537" width="33.7109375" style="21" customWidth="1"/>
    <col min="1538" max="1538" width="9.140625" style="21"/>
    <col min="1539" max="1539" width="13.7109375" style="21" bestFit="1" customWidth="1"/>
    <col min="1540" max="1790" width="9.140625" style="21"/>
    <col min="1791" max="1791" width="5.28515625" style="21" customWidth="1"/>
    <col min="1792" max="1792" width="48.42578125" style="21" customWidth="1"/>
    <col min="1793" max="1793" width="33.7109375" style="21" customWidth="1"/>
    <col min="1794" max="1794" width="9.140625" style="21"/>
    <col min="1795" max="1795" width="13.7109375" style="21" bestFit="1" customWidth="1"/>
    <col min="1796" max="2046" width="9.140625" style="21"/>
    <col min="2047" max="2047" width="5.28515625" style="21" customWidth="1"/>
    <col min="2048" max="2048" width="48.42578125" style="21" customWidth="1"/>
    <col min="2049" max="2049" width="33.7109375" style="21" customWidth="1"/>
    <col min="2050" max="2050" width="9.140625" style="21"/>
    <col min="2051" max="2051" width="13.7109375" style="21" bestFit="1" customWidth="1"/>
    <col min="2052" max="2302" width="9.140625" style="21"/>
    <col min="2303" max="2303" width="5.28515625" style="21" customWidth="1"/>
    <col min="2304" max="2304" width="48.42578125" style="21" customWidth="1"/>
    <col min="2305" max="2305" width="33.7109375" style="21" customWidth="1"/>
    <col min="2306" max="2306" width="9.140625" style="21"/>
    <col min="2307" max="2307" width="13.7109375" style="21" bestFit="1" customWidth="1"/>
    <col min="2308" max="2558" width="9.140625" style="21"/>
    <col min="2559" max="2559" width="5.28515625" style="21" customWidth="1"/>
    <col min="2560" max="2560" width="48.42578125" style="21" customWidth="1"/>
    <col min="2561" max="2561" width="33.7109375" style="21" customWidth="1"/>
    <col min="2562" max="2562" width="9.140625" style="21"/>
    <col min="2563" max="2563" width="13.7109375" style="21" bestFit="1" customWidth="1"/>
    <col min="2564" max="2814" width="9.140625" style="21"/>
    <col min="2815" max="2815" width="5.28515625" style="21" customWidth="1"/>
    <col min="2816" max="2816" width="48.42578125" style="21" customWidth="1"/>
    <col min="2817" max="2817" width="33.7109375" style="21" customWidth="1"/>
    <col min="2818" max="2818" width="9.140625" style="21"/>
    <col min="2819" max="2819" width="13.7109375" style="21" bestFit="1" customWidth="1"/>
    <col min="2820" max="3070" width="9.140625" style="21"/>
    <col min="3071" max="3071" width="5.28515625" style="21" customWidth="1"/>
    <col min="3072" max="3072" width="48.42578125" style="21" customWidth="1"/>
    <col min="3073" max="3073" width="33.7109375" style="21" customWidth="1"/>
    <col min="3074" max="3074" width="9.140625" style="21"/>
    <col min="3075" max="3075" width="13.7109375" style="21" bestFit="1" customWidth="1"/>
    <col min="3076" max="3326" width="9.140625" style="21"/>
    <col min="3327" max="3327" width="5.28515625" style="21" customWidth="1"/>
    <col min="3328" max="3328" width="48.42578125" style="21" customWidth="1"/>
    <col min="3329" max="3329" width="33.7109375" style="21" customWidth="1"/>
    <col min="3330" max="3330" width="9.140625" style="21"/>
    <col min="3331" max="3331" width="13.7109375" style="21" bestFit="1" customWidth="1"/>
    <col min="3332" max="3582" width="9.140625" style="21"/>
    <col min="3583" max="3583" width="5.28515625" style="21" customWidth="1"/>
    <col min="3584" max="3584" width="48.42578125" style="21" customWidth="1"/>
    <col min="3585" max="3585" width="33.7109375" style="21" customWidth="1"/>
    <col min="3586" max="3586" width="9.140625" style="21"/>
    <col min="3587" max="3587" width="13.7109375" style="21" bestFit="1" customWidth="1"/>
    <col min="3588" max="3838" width="9.140625" style="21"/>
    <col min="3839" max="3839" width="5.28515625" style="21" customWidth="1"/>
    <col min="3840" max="3840" width="48.42578125" style="21" customWidth="1"/>
    <col min="3841" max="3841" width="33.7109375" style="21" customWidth="1"/>
    <col min="3842" max="3842" width="9.140625" style="21"/>
    <col min="3843" max="3843" width="13.7109375" style="21" bestFit="1" customWidth="1"/>
    <col min="3844" max="4094" width="9.140625" style="21"/>
    <col min="4095" max="4095" width="5.28515625" style="21" customWidth="1"/>
    <col min="4096" max="4096" width="48.42578125" style="21" customWidth="1"/>
    <col min="4097" max="4097" width="33.7109375" style="21" customWidth="1"/>
    <col min="4098" max="4098" width="9.140625" style="21"/>
    <col min="4099" max="4099" width="13.7109375" style="21" bestFit="1" customWidth="1"/>
    <col min="4100" max="4350" width="9.140625" style="21"/>
    <col min="4351" max="4351" width="5.28515625" style="21" customWidth="1"/>
    <col min="4352" max="4352" width="48.42578125" style="21" customWidth="1"/>
    <col min="4353" max="4353" width="33.7109375" style="21" customWidth="1"/>
    <col min="4354" max="4354" width="9.140625" style="21"/>
    <col min="4355" max="4355" width="13.7109375" style="21" bestFit="1" customWidth="1"/>
    <col min="4356" max="4606" width="9.140625" style="21"/>
    <col min="4607" max="4607" width="5.28515625" style="21" customWidth="1"/>
    <col min="4608" max="4608" width="48.42578125" style="21" customWidth="1"/>
    <col min="4609" max="4609" width="33.7109375" style="21" customWidth="1"/>
    <col min="4610" max="4610" width="9.140625" style="21"/>
    <col min="4611" max="4611" width="13.7109375" style="21" bestFit="1" customWidth="1"/>
    <col min="4612" max="4862" width="9.140625" style="21"/>
    <col min="4863" max="4863" width="5.28515625" style="21" customWidth="1"/>
    <col min="4864" max="4864" width="48.42578125" style="21" customWidth="1"/>
    <col min="4865" max="4865" width="33.7109375" style="21" customWidth="1"/>
    <col min="4866" max="4866" width="9.140625" style="21"/>
    <col min="4867" max="4867" width="13.7109375" style="21" bestFit="1" customWidth="1"/>
    <col min="4868" max="5118" width="9.140625" style="21"/>
    <col min="5119" max="5119" width="5.28515625" style="21" customWidth="1"/>
    <col min="5120" max="5120" width="48.42578125" style="21" customWidth="1"/>
    <col min="5121" max="5121" width="33.7109375" style="21" customWidth="1"/>
    <col min="5122" max="5122" width="9.140625" style="21"/>
    <col min="5123" max="5123" width="13.7109375" style="21" bestFit="1" customWidth="1"/>
    <col min="5124" max="5374" width="9.140625" style="21"/>
    <col min="5375" max="5375" width="5.28515625" style="21" customWidth="1"/>
    <col min="5376" max="5376" width="48.42578125" style="21" customWidth="1"/>
    <col min="5377" max="5377" width="33.7109375" style="21" customWidth="1"/>
    <col min="5378" max="5378" width="9.140625" style="21"/>
    <col min="5379" max="5379" width="13.7109375" style="21" bestFit="1" customWidth="1"/>
    <col min="5380" max="5630" width="9.140625" style="21"/>
    <col min="5631" max="5631" width="5.28515625" style="21" customWidth="1"/>
    <col min="5632" max="5632" width="48.42578125" style="21" customWidth="1"/>
    <col min="5633" max="5633" width="33.7109375" style="21" customWidth="1"/>
    <col min="5634" max="5634" width="9.140625" style="21"/>
    <col min="5635" max="5635" width="13.7109375" style="21" bestFit="1" customWidth="1"/>
    <col min="5636" max="5886" width="9.140625" style="21"/>
    <col min="5887" max="5887" width="5.28515625" style="21" customWidth="1"/>
    <col min="5888" max="5888" width="48.42578125" style="21" customWidth="1"/>
    <col min="5889" max="5889" width="33.7109375" style="21" customWidth="1"/>
    <col min="5890" max="5890" width="9.140625" style="21"/>
    <col min="5891" max="5891" width="13.7109375" style="21" bestFit="1" customWidth="1"/>
    <col min="5892" max="6142" width="9.140625" style="21"/>
    <col min="6143" max="6143" width="5.28515625" style="21" customWidth="1"/>
    <col min="6144" max="6144" width="48.42578125" style="21" customWidth="1"/>
    <col min="6145" max="6145" width="33.7109375" style="21" customWidth="1"/>
    <col min="6146" max="6146" width="9.140625" style="21"/>
    <col min="6147" max="6147" width="13.7109375" style="21" bestFit="1" customWidth="1"/>
    <col min="6148" max="6398" width="9.140625" style="21"/>
    <col min="6399" max="6399" width="5.28515625" style="21" customWidth="1"/>
    <col min="6400" max="6400" width="48.42578125" style="21" customWidth="1"/>
    <col min="6401" max="6401" width="33.7109375" style="21" customWidth="1"/>
    <col min="6402" max="6402" width="9.140625" style="21"/>
    <col min="6403" max="6403" width="13.7109375" style="21" bestFit="1" customWidth="1"/>
    <col min="6404" max="6654" width="9.140625" style="21"/>
    <col min="6655" max="6655" width="5.28515625" style="21" customWidth="1"/>
    <col min="6656" max="6656" width="48.42578125" style="21" customWidth="1"/>
    <col min="6657" max="6657" width="33.7109375" style="21" customWidth="1"/>
    <col min="6658" max="6658" width="9.140625" style="21"/>
    <col min="6659" max="6659" width="13.7109375" style="21" bestFit="1" customWidth="1"/>
    <col min="6660" max="6910" width="9.140625" style="21"/>
    <col min="6911" max="6911" width="5.28515625" style="21" customWidth="1"/>
    <col min="6912" max="6912" width="48.42578125" style="21" customWidth="1"/>
    <col min="6913" max="6913" width="33.7109375" style="21" customWidth="1"/>
    <col min="6914" max="6914" width="9.140625" style="21"/>
    <col min="6915" max="6915" width="13.7109375" style="21" bestFit="1" customWidth="1"/>
    <col min="6916" max="7166" width="9.140625" style="21"/>
    <col min="7167" max="7167" width="5.28515625" style="21" customWidth="1"/>
    <col min="7168" max="7168" width="48.42578125" style="21" customWidth="1"/>
    <col min="7169" max="7169" width="33.7109375" style="21" customWidth="1"/>
    <col min="7170" max="7170" width="9.140625" style="21"/>
    <col min="7171" max="7171" width="13.7109375" style="21" bestFit="1" customWidth="1"/>
    <col min="7172" max="7422" width="9.140625" style="21"/>
    <col min="7423" max="7423" width="5.28515625" style="21" customWidth="1"/>
    <col min="7424" max="7424" width="48.42578125" style="21" customWidth="1"/>
    <col min="7425" max="7425" width="33.7109375" style="21" customWidth="1"/>
    <col min="7426" max="7426" width="9.140625" style="21"/>
    <col min="7427" max="7427" width="13.7109375" style="21" bestFit="1" customWidth="1"/>
    <col min="7428" max="7678" width="9.140625" style="21"/>
    <col min="7679" max="7679" width="5.28515625" style="21" customWidth="1"/>
    <col min="7680" max="7680" width="48.42578125" style="21" customWidth="1"/>
    <col min="7681" max="7681" width="33.7109375" style="21" customWidth="1"/>
    <col min="7682" max="7682" width="9.140625" style="21"/>
    <col min="7683" max="7683" width="13.7109375" style="21" bestFit="1" customWidth="1"/>
    <col min="7684" max="7934" width="9.140625" style="21"/>
    <col min="7935" max="7935" width="5.28515625" style="21" customWidth="1"/>
    <col min="7936" max="7936" width="48.42578125" style="21" customWidth="1"/>
    <col min="7937" max="7937" width="33.7109375" style="21" customWidth="1"/>
    <col min="7938" max="7938" width="9.140625" style="21"/>
    <col min="7939" max="7939" width="13.7109375" style="21" bestFit="1" customWidth="1"/>
    <col min="7940" max="8190" width="9.140625" style="21"/>
    <col min="8191" max="8191" width="5.28515625" style="21" customWidth="1"/>
    <col min="8192" max="8192" width="48.42578125" style="21" customWidth="1"/>
    <col min="8193" max="8193" width="33.7109375" style="21" customWidth="1"/>
    <col min="8194" max="8194" width="9.140625" style="21"/>
    <col min="8195" max="8195" width="13.7109375" style="21" bestFit="1" customWidth="1"/>
    <col min="8196" max="8446" width="9.140625" style="21"/>
    <col min="8447" max="8447" width="5.28515625" style="21" customWidth="1"/>
    <col min="8448" max="8448" width="48.42578125" style="21" customWidth="1"/>
    <col min="8449" max="8449" width="33.7109375" style="21" customWidth="1"/>
    <col min="8450" max="8450" width="9.140625" style="21"/>
    <col min="8451" max="8451" width="13.7109375" style="21" bestFit="1" customWidth="1"/>
    <col min="8452" max="8702" width="9.140625" style="21"/>
    <col min="8703" max="8703" width="5.28515625" style="21" customWidth="1"/>
    <col min="8704" max="8704" width="48.42578125" style="21" customWidth="1"/>
    <col min="8705" max="8705" width="33.7109375" style="21" customWidth="1"/>
    <col min="8706" max="8706" width="9.140625" style="21"/>
    <col min="8707" max="8707" width="13.7109375" style="21" bestFit="1" customWidth="1"/>
    <col min="8708" max="8958" width="9.140625" style="21"/>
    <col min="8959" max="8959" width="5.28515625" style="21" customWidth="1"/>
    <col min="8960" max="8960" width="48.42578125" style="21" customWidth="1"/>
    <col min="8961" max="8961" width="33.7109375" style="21" customWidth="1"/>
    <col min="8962" max="8962" width="9.140625" style="21"/>
    <col min="8963" max="8963" width="13.7109375" style="21" bestFit="1" customWidth="1"/>
    <col min="8964" max="9214" width="9.140625" style="21"/>
    <col min="9215" max="9215" width="5.28515625" style="21" customWidth="1"/>
    <col min="9216" max="9216" width="48.42578125" style="21" customWidth="1"/>
    <col min="9217" max="9217" width="33.7109375" style="21" customWidth="1"/>
    <col min="9218" max="9218" width="9.140625" style="21"/>
    <col min="9219" max="9219" width="13.7109375" style="21" bestFit="1" customWidth="1"/>
    <col min="9220" max="9470" width="9.140625" style="21"/>
    <col min="9471" max="9471" width="5.28515625" style="21" customWidth="1"/>
    <col min="9472" max="9472" width="48.42578125" style="21" customWidth="1"/>
    <col min="9473" max="9473" width="33.7109375" style="21" customWidth="1"/>
    <col min="9474" max="9474" width="9.140625" style="21"/>
    <col min="9475" max="9475" width="13.7109375" style="21" bestFit="1" customWidth="1"/>
    <col min="9476" max="9726" width="9.140625" style="21"/>
    <col min="9727" max="9727" width="5.28515625" style="21" customWidth="1"/>
    <col min="9728" max="9728" width="48.42578125" style="21" customWidth="1"/>
    <col min="9729" max="9729" width="33.7109375" style="21" customWidth="1"/>
    <col min="9730" max="9730" width="9.140625" style="21"/>
    <col min="9731" max="9731" width="13.7109375" style="21" bestFit="1" customWidth="1"/>
    <col min="9732" max="9982" width="9.140625" style="21"/>
    <col min="9983" max="9983" width="5.28515625" style="21" customWidth="1"/>
    <col min="9984" max="9984" width="48.42578125" style="21" customWidth="1"/>
    <col min="9985" max="9985" width="33.7109375" style="21" customWidth="1"/>
    <col min="9986" max="9986" width="9.140625" style="21"/>
    <col min="9987" max="9987" width="13.7109375" style="21" bestFit="1" customWidth="1"/>
    <col min="9988" max="10238" width="9.140625" style="21"/>
    <col min="10239" max="10239" width="5.28515625" style="21" customWidth="1"/>
    <col min="10240" max="10240" width="48.42578125" style="21" customWidth="1"/>
    <col min="10241" max="10241" width="33.7109375" style="21" customWidth="1"/>
    <col min="10242" max="10242" width="9.140625" style="21"/>
    <col min="10243" max="10243" width="13.7109375" style="21" bestFit="1" customWidth="1"/>
    <col min="10244" max="10494" width="9.140625" style="21"/>
    <col min="10495" max="10495" width="5.28515625" style="21" customWidth="1"/>
    <col min="10496" max="10496" width="48.42578125" style="21" customWidth="1"/>
    <col min="10497" max="10497" width="33.7109375" style="21" customWidth="1"/>
    <col min="10498" max="10498" width="9.140625" style="21"/>
    <col min="10499" max="10499" width="13.7109375" style="21" bestFit="1" customWidth="1"/>
    <col min="10500" max="10750" width="9.140625" style="21"/>
    <col min="10751" max="10751" width="5.28515625" style="21" customWidth="1"/>
    <col min="10752" max="10752" width="48.42578125" style="21" customWidth="1"/>
    <col min="10753" max="10753" width="33.7109375" style="21" customWidth="1"/>
    <col min="10754" max="10754" width="9.140625" style="21"/>
    <col min="10755" max="10755" width="13.7109375" style="21" bestFit="1" customWidth="1"/>
    <col min="10756" max="11006" width="9.140625" style="21"/>
    <col min="11007" max="11007" width="5.28515625" style="21" customWidth="1"/>
    <col min="11008" max="11008" width="48.42578125" style="21" customWidth="1"/>
    <col min="11009" max="11009" width="33.7109375" style="21" customWidth="1"/>
    <col min="11010" max="11010" width="9.140625" style="21"/>
    <col min="11011" max="11011" width="13.7109375" style="21" bestFit="1" customWidth="1"/>
    <col min="11012" max="11262" width="9.140625" style="21"/>
    <col min="11263" max="11263" width="5.28515625" style="21" customWidth="1"/>
    <col min="11264" max="11264" width="48.42578125" style="21" customWidth="1"/>
    <col min="11265" max="11265" width="33.7109375" style="21" customWidth="1"/>
    <col min="11266" max="11266" width="9.140625" style="21"/>
    <col min="11267" max="11267" width="13.7109375" style="21" bestFit="1" customWidth="1"/>
    <col min="11268" max="11518" width="9.140625" style="21"/>
    <col min="11519" max="11519" width="5.28515625" style="21" customWidth="1"/>
    <col min="11520" max="11520" width="48.42578125" style="21" customWidth="1"/>
    <col min="11521" max="11521" width="33.7109375" style="21" customWidth="1"/>
    <col min="11522" max="11522" width="9.140625" style="21"/>
    <col min="11523" max="11523" width="13.7109375" style="21" bestFit="1" customWidth="1"/>
    <col min="11524" max="11774" width="9.140625" style="21"/>
    <col min="11775" max="11775" width="5.28515625" style="21" customWidth="1"/>
    <col min="11776" max="11776" width="48.42578125" style="21" customWidth="1"/>
    <col min="11777" max="11777" width="33.7109375" style="21" customWidth="1"/>
    <col min="11778" max="11778" width="9.140625" style="21"/>
    <col min="11779" max="11779" width="13.7109375" style="21" bestFit="1" customWidth="1"/>
    <col min="11780" max="12030" width="9.140625" style="21"/>
    <col min="12031" max="12031" width="5.28515625" style="21" customWidth="1"/>
    <col min="12032" max="12032" width="48.42578125" style="21" customWidth="1"/>
    <col min="12033" max="12033" width="33.7109375" style="21" customWidth="1"/>
    <col min="12034" max="12034" width="9.140625" style="21"/>
    <col min="12035" max="12035" width="13.7109375" style="21" bestFit="1" customWidth="1"/>
    <col min="12036" max="12286" width="9.140625" style="21"/>
    <col min="12287" max="12287" width="5.28515625" style="21" customWidth="1"/>
    <col min="12288" max="12288" width="48.42578125" style="21" customWidth="1"/>
    <col min="12289" max="12289" width="33.7109375" style="21" customWidth="1"/>
    <col min="12290" max="12290" width="9.140625" style="21"/>
    <col min="12291" max="12291" width="13.7109375" style="21" bestFit="1" customWidth="1"/>
    <col min="12292" max="12542" width="9.140625" style="21"/>
    <col min="12543" max="12543" width="5.28515625" style="21" customWidth="1"/>
    <col min="12544" max="12544" width="48.42578125" style="21" customWidth="1"/>
    <col min="12545" max="12545" width="33.7109375" style="21" customWidth="1"/>
    <col min="12546" max="12546" width="9.140625" style="21"/>
    <col min="12547" max="12547" width="13.7109375" style="21" bestFit="1" customWidth="1"/>
    <col min="12548" max="12798" width="9.140625" style="21"/>
    <col min="12799" max="12799" width="5.28515625" style="21" customWidth="1"/>
    <col min="12800" max="12800" width="48.42578125" style="21" customWidth="1"/>
    <col min="12801" max="12801" width="33.7109375" style="21" customWidth="1"/>
    <col min="12802" max="12802" width="9.140625" style="21"/>
    <col min="12803" max="12803" width="13.7109375" style="21" bestFit="1" customWidth="1"/>
    <col min="12804" max="13054" width="9.140625" style="21"/>
    <col min="13055" max="13055" width="5.28515625" style="21" customWidth="1"/>
    <col min="13056" max="13056" width="48.42578125" style="21" customWidth="1"/>
    <col min="13057" max="13057" width="33.7109375" style="21" customWidth="1"/>
    <col min="13058" max="13058" width="9.140625" style="21"/>
    <col min="13059" max="13059" width="13.7109375" style="21" bestFit="1" customWidth="1"/>
    <col min="13060" max="13310" width="9.140625" style="21"/>
    <col min="13311" max="13311" width="5.28515625" style="21" customWidth="1"/>
    <col min="13312" max="13312" width="48.42578125" style="21" customWidth="1"/>
    <col min="13313" max="13313" width="33.7109375" style="21" customWidth="1"/>
    <col min="13314" max="13314" width="9.140625" style="21"/>
    <col min="13315" max="13315" width="13.7109375" style="21" bestFit="1" customWidth="1"/>
    <col min="13316" max="13566" width="9.140625" style="21"/>
    <col min="13567" max="13567" width="5.28515625" style="21" customWidth="1"/>
    <col min="13568" max="13568" width="48.42578125" style="21" customWidth="1"/>
    <col min="13569" max="13569" width="33.7109375" style="21" customWidth="1"/>
    <col min="13570" max="13570" width="9.140625" style="21"/>
    <col min="13571" max="13571" width="13.7109375" style="21" bestFit="1" customWidth="1"/>
    <col min="13572" max="13822" width="9.140625" style="21"/>
    <col min="13823" max="13823" width="5.28515625" style="21" customWidth="1"/>
    <col min="13824" max="13824" width="48.42578125" style="21" customWidth="1"/>
    <col min="13825" max="13825" width="33.7109375" style="21" customWidth="1"/>
    <col min="13826" max="13826" width="9.140625" style="21"/>
    <col min="13827" max="13827" width="13.7109375" style="21" bestFit="1" customWidth="1"/>
    <col min="13828" max="14078" width="9.140625" style="21"/>
    <col min="14079" max="14079" width="5.28515625" style="21" customWidth="1"/>
    <col min="14080" max="14080" width="48.42578125" style="21" customWidth="1"/>
    <col min="14081" max="14081" width="33.7109375" style="21" customWidth="1"/>
    <col min="14082" max="14082" width="9.140625" style="21"/>
    <col min="14083" max="14083" width="13.7109375" style="21" bestFit="1" customWidth="1"/>
    <col min="14084" max="14334" width="9.140625" style="21"/>
    <col min="14335" max="14335" width="5.28515625" style="21" customWidth="1"/>
    <col min="14336" max="14336" width="48.42578125" style="21" customWidth="1"/>
    <col min="14337" max="14337" width="33.7109375" style="21" customWidth="1"/>
    <col min="14338" max="14338" width="9.140625" style="21"/>
    <col min="14339" max="14339" width="13.7109375" style="21" bestFit="1" customWidth="1"/>
    <col min="14340" max="14590" width="9.140625" style="21"/>
    <col min="14591" max="14591" width="5.28515625" style="21" customWidth="1"/>
    <col min="14592" max="14592" width="48.42578125" style="21" customWidth="1"/>
    <col min="14593" max="14593" width="33.7109375" style="21" customWidth="1"/>
    <col min="14594" max="14594" width="9.140625" style="21"/>
    <col min="14595" max="14595" width="13.7109375" style="21" bestFit="1" customWidth="1"/>
    <col min="14596" max="14846" width="9.140625" style="21"/>
    <col min="14847" max="14847" width="5.28515625" style="21" customWidth="1"/>
    <col min="14848" max="14848" width="48.42578125" style="21" customWidth="1"/>
    <col min="14849" max="14849" width="33.7109375" style="21" customWidth="1"/>
    <col min="14850" max="14850" width="9.140625" style="21"/>
    <col min="14851" max="14851" width="13.7109375" style="21" bestFit="1" customWidth="1"/>
    <col min="14852" max="15102" width="9.140625" style="21"/>
    <col min="15103" max="15103" width="5.28515625" style="21" customWidth="1"/>
    <col min="15104" max="15104" width="48.42578125" style="21" customWidth="1"/>
    <col min="15105" max="15105" width="33.7109375" style="21" customWidth="1"/>
    <col min="15106" max="15106" width="9.140625" style="21"/>
    <col min="15107" max="15107" width="13.7109375" style="21" bestFit="1" customWidth="1"/>
    <col min="15108" max="15358" width="9.140625" style="21"/>
    <col min="15359" max="15359" width="5.28515625" style="21" customWidth="1"/>
    <col min="15360" max="15360" width="48.42578125" style="21" customWidth="1"/>
    <col min="15361" max="15361" width="33.7109375" style="21" customWidth="1"/>
    <col min="15362" max="15362" width="9.140625" style="21"/>
    <col min="15363" max="15363" width="13.7109375" style="21" bestFit="1" customWidth="1"/>
    <col min="15364" max="15614" width="9.140625" style="21"/>
    <col min="15615" max="15615" width="5.28515625" style="21" customWidth="1"/>
    <col min="15616" max="15616" width="48.42578125" style="21" customWidth="1"/>
    <col min="15617" max="15617" width="33.7109375" style="21" customWidth="1"/>
    <col min="15618" max="15618" width="9.140625" style="21"/>
    <col min="15619" max="15619" width="13.7109375" style="21" bestFit="1" customWidth="1"/>
    <col min="15620" max="15870" width="9.140625" style="21"/>
    <col min="15871" max="15871" width="5.28515625" style="21" customWidth="1"/>
    <col min="15872" max="15872" width="48.42578125" style="21" customWidth="1"/>
    <col min="15873" max="15873" width="33.7109375" style="21" customWidth="1"/>
    <col min="15874" max="15874" width="9.140625" style="21"/>
    <col min="15875" max="15875" width="13.7109375" style="21" bestFit="1" customWidth="1"/>
    <col min="15876" max="16126" width="9.140625" style="21"/>
    <col min="16127" max="16127" width="5.28515625" style="21" customWidth="1"/>
    <col min="16128" max="16128" width="48.42578125" style="21" customWidth="1"/>
    <col min="16129" max="16129" width="33.7109375" style="21" customWidth="1"/>
    <col min="16130" max="16130" width="9.140625" style="21"/>
    <col min="16131" max="16131" width="13.7109375" style="21" bestFit="1" customWidth="1"/>
    <col min="16132" max="16384" width="9.140625" style="21"/>
  </cols>
  <sheetData>
    <row r="1" spans="1:12" ht="14.25" customHeight="1" x14ac:dyDescent="0.25">
      <c r="A1" s="141" t="s">
        <v>132</v>
      </c>
      <c r="B1" s="141"/>
      <c r="C1" s="141"/>
      <c r="D1" s="141"/>
      <c r="E1" s="141"/>
    </row>
    <row r="2" spans="1:12" x14ac:dyDescent="0.25">
      <c r="A2" s="142" t="s">
        <v>133</v>
      </c>
      <c r="B2" s="142"/>
      <c r="C2" s="142"/>
      <c r="D2" s="142"/>
      <c r="E2" s="142"/>
      <c r="F2" s="80"/>
      <c r="G2" s="80"/>
      <c r="H2" s="80"/>
      <c r="I2" s="80"/>
      <c r="J2" s="80"/>
      <c r="K2" s="80"/>
      <c r="L2" s="80"/>
    </row>
    <row r="3" spans="1:12" x14ac:dyDescent="0.25">
      <c r="A3" s="136" t="s">
        <v>134</v>
      </c>
      <c r="B3" s="136"/>
      <c r="C3" s="136"/>
      <c r="D3" s="136"/>
      <c r="E3" s="136"/>
      <c r="F3" s="80"/>
      <c r="G3" s="80"/>
      <c r="H3" s="80"/>
      <c r="I3" s="80"/>
      <c r="J3" s="80"/>
      <c r="K3" s="80"/>
      <c r="L3" s="80"/>
    </row>
    <row r="4" spans="1:12" x14ac:dyDescent="0.25">
      <c r="A4" s="81"/>
      <c r="B4" s="81"/>
      <c r="C4" s="81"/>
      <c r="D4" s="81"/>
      <c r="E4" s="81"/>
      <c r="F4" s="80"/>
      <c r="G4" s="80"/>
      <c r="H4" s="80"/>
      <c r="I4" s="80"/>
      <c r="J4" s="80"/>
      <c r="K4" s="80"/>
      <c r="L4" s="80"/>
    </row>
    <row r="5" spans="1:12" x14ac:dyDescent="0.25">
      <c r="A5" s="81"/>
      <c r="B5" s="81"/>
      <c r="C5" s="81"/>
      <c r="D5" s="81"/>
      <c r="E5" s="81"/>
      <c r="F5" s="80"/>
      <c r="G5" s="80"/>
      <c r="H5" s="80"/>
      <c r="I5" s="80"/>
      <c r="J5" s="80"/>
      <c r="K5" s="80"/>
      <c r="L5" s="80"/>
    </row>
    <row r="6" spans="1:12" x14ac:dyDescent="0.25">
      <c r="A6" s="81"/>
      <c r="B6" s="81"/>
      <c r="C6" s="81"/>
      <c r="D6" s="81"/>
      <c r="E6" s="81"/>
      <c r="F6" s="80"/>
      <c r="G6" s="80"/>
      <c r="H6" s="80"/>
      <c r="I6" s="80"/>
      <c r="J6" s="80"/>
      <c r="K6" s="80"/>
      <c r="L6" s="80"/>
    </row>
    <row r="7" spans="1:12" x14ac:dyDescent="0.25">
      <c r="A7" s="81"/>
      <c r="B7" s="81"/>
      <c r="C7" s="81"/>
      <c r="D7" s="81"/>
      <c r="E7" s="81"/>
      <c r="F7" s="80"/>
      <c r="G7" s="80"/>
      <c r="H7" s="80"/>
      <c r="I7" s="80"/>
      <c r="J7" s="80"/>
      <c r="K7" s="80"/>
      <c r="L7" s="80"/>
    </row>
    <row r="8" spans="1:12" x14ac:dyDescent="0.25">
      <c r="A8" s="81"/>
      <c r="B8" s="81"/>
      <c r="C8" s="81"/>
      <c r="D8" s="81"/>
      <c r="E8" s="81"/>
      <c r="F8" s="80"/>
      <c r="G8" s="80"/>
      <c r="H8" s="80"/>
      <c r="I8" s="80"/>
      <c r="J8" s="80"/>
      <c r="K8" s="80"/>
      <c r="L8" s="80"/>
    </row>
    <row r="9" spans="1:12" x14ac:dyDescent="0.25">
      <c r="A9" s="136" t="s">
        <v>135</v>
      </c>
      <c r="B9" s="136"/>
      <c r="C9" s="136"/>
      <c r="D9" s="136"/>
      <c r="E9" s="136"/>
      <c r="F9" s="80"/>
      <c r="G9" s="80"/>
      <c r="H9" s="80"/>
      <c r="I9" s="80"/>
      <c r="J9" s="80"/>
      <c r="K9" s="80"/>
      <c r="L9" s="80"/>
    </row>
    <row r="10" spans="1:12" x14ac:dyDescent="0.25">
      <c r="A10" s="136" t="s">
        <v>140</v>
      </c>
      <c r="B10" s="136"/>
      <c r="C10" s="136"/>
      <c r="D10" s="136"/>
      <c r="E10" s="136"/>
      <c r="F10" s="80"/>
      <c r="G10" s="80"/>
      <c r="H10" s="80"/>
      <c r="I10" s="80"/>
      <c r="J10" s="80"/>
      <c r="K10" s="80"/>
      <c r="L10" s="80"/>
    </row>
    <row r="11" spans="1:12" x14ac:dyDescent="0.25">
      <c r="A11" s="136" t="s">
        <v>136</v>
      </c>
      <c r="B11" s="136"/>
      <c r="C11" s="136"/>
      <c r="D11" s="136"/>
      <c r="E11" s="136"/>
      <c r="F11" s="80"/>
      <c r="G11" s="80"/>
      <c r="H11" s="80"/>
      <c r="I11" s="80"/>
      <c r="J11" s="80"/>
      <c r="K11" s="80"/>
      <c r="L11" s="80"/>
    </row>
    <row r="12" spans="1:12" x14ac:dyDescent="0.25">
      <c r="A12" s="137"/>
      <c r="B12" s="137"/>
      <c r="C12" s="137"/>
      <c r="D12" s="137"/>
      <c r="E12" s="137"/>
      <c r="F12" s="80"/>
      <c r="G12" s="80"/>
      <c r="H12" s="80"/>
      <c r="I12" s="80"/>
      <c r="J12" s="80"/>
      <c r="K12" s="80"/>
      <c r="L12" s="80"/>
    </row>
    <row r="13" spans="1:12" x14ac:dyDescent="0.25">
      <c r="A13" s="82"/>
      <c r="B13" s="82"/>
      <c r="C13" s="83">
        <v>2024</v>
      </c>
      <c r="D13" s="83"/>
      <c r="E13" s="83"/>
      <c r="F13" s="80"/>
      <c r="G13" s="80"/>
      <c r="H13" s="80"/>
      <c r="I13" s="80"/>
      <c r="J13" s="80"/>
      <c r="K13" s="80"/>
      <c r="L13" s="80"/>
    </row>
    <row r="14" spans="1:12" ht="15" customHeight="1" x14ac:dyDescent="0.25">
      <c r="A14" s="80"/>
      <c r="B14" s="84" t="s">
        <v>0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</row>
    <row r="15" spans="1:12" x14ac:dyDescent="0.2">
      <c r="A15" s="80"/>
      <c r="B15" s="84" t="s">
        <v>1</v>
      </c>
      <c r="C15" s="85"/>
      <c r="D15" s="80"/>
      <c r="E15" s="80"/>
      <c r="F15" s="80"/>
      <c r="G15" s="80"/>
      <c r="H15" s="80"/>
      <c r="I15" s="80"/>
      <c r="J15" s="80"/>
      <c r="K15" s="80"/>
      <c r="L15" s="80"/>
    </row>
    <row r="16" spans="1:12" ht="15" x14ac:dyDescent="0.2">
      <c r="A16" s="80"/>
      <c r="B16" s="86" t="s">
        <v>2</v>
      </c>
      <c r="C16" s="87">
        <v>99953767.900000006</v>
      </c>
      <c r="D16" s="87"/>
      <c r="E16" s="85"/>
      <c r="F16" s="85"/>
      <c r="G16" s="85"/>
      <c r="H16" s="80"/>
      <c r="I16" s="80"/>
      <c r="J16" s="80"/>
      <c r="K16" s="80" t="s">
        <v>3</v>
      </c>
      <c r="L16" s="80"/>
    </row>
    <row r="17" spans="1:106" s="20" customFormat="1" ht="15" x14ac:dyDescent="0.2">
      <c r="A17" s="81"/>
      <c r="B17" s="86" t="s">
        <v>4</v>
      </c>
      <c r="C17" s="87">
        <v>202850029.40000001</v>
      </c>
      <c r="D17" s="85"/>
      <c r="E17" s="85"/>
      <c r="F17" s="85"/>
      <c r="G17" s="93"/>
      <c r="H17" s="88"/>
      <c r="I17" s="88"/>
      <c r="J17" s="88"/>
      <c r="K17" s="88" t="s">
        <v>3</v>
      </c>
      <c r="L17" s="80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</row>
    <row r="18" spans="1:106" s="14" customFormat="1" ht="15" x14ac:dyDescent="0.2">
      <c r="A18" s="82"/>
      <c r="B18" s="86" t="s">
        <v>5</v>
      </c>
      <c r="C18" s="87">
        <v>95665296.950000003</v>
      </c>
      <c r="D18" s="85"/>
      <c r="E18" s="85"/>
      <c r="F18" s="85"/>
      <c r="G18" s="93"/>
      <c r="H18" s="89"/>
      <c r="I18" s="88"/>
      <c r="J18" s="88"/>
      <c r="K18" s="88" t="s">
        <v>3</v>
      </c>
      <c r="L18" s="80" t="s">
        <v>3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</row>
    <row r="19" spans="1:106" s="14" customFormat="1" ht="15" x14ac:dyDescent="0.2">
      <c r="A19" s="82"/>
      <c r="B19" s="86" t="s">
        <v>6</v>
      </c>
      <c r="C19" s="87">
        <v>1651502.19</v>
      </c>
      <c r="D19" s="85"/>
      <c r="E19" s="85"/>
      <c r="F19" s="85"/>
      <c r="G19" s="93"/>
      <c r="H19" s="111"/>
      <c r="I19" s="88"/>
      <c r="J19" s="88"/>
      <c r="K19" s="88" t="s">
        <v>3</v>
      </c>
      <c r="L19" s="80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</row>
    <row r="20" spans="1:106" x14ac:dyDescent="0.2">
      <c r="A20" s="80"/>
      <c r="B20" s="84" t="s">
        <v>7</v>
      </c>
      <c r="C20" s="90">
        <f>SUM(C16:C19)</f>
        <v>400120596.44</v>
      </c>
      <c r="D20" s="91"/>
      <c r="E20" s="91"/>
      <c r="F20" s="91"/>
      <c r="G20" s="89"/>
      <c r="H20" s="88"/>
      <c r="I20" s="88"/>
      <c r="J20" s="88"/>
      <c r="K20" s="88" t="s">
        <v>3</v>
      </c>
      <c r="L20" s="80"/>
    </row>
    <row r="21" spans="1:106" ht="15" x14ac:dyDescent="0.25">
      <c r="A21" s="80"/>
      <c r="B21" s="92"/>
      <c r="C21" s="91"/>
      <c r="D21" s="91"/>
      <c r="E21" s="85"/>
      <c r="F21" s="85"/>
      <c r="G21" s="89"/>
      <c r="H21" s="93"/>
      <c r="I21" s="111"/>
      <c r="J21" s="80"/>
      <c r="K21" s="80" t="s">
        <v>3</v>
      </c>
      <c r="L21" s="80"/>
    </row>
    <row r="22" spans="1:106" x14ac:dyDescent="0.2">
      <c r="A22" s="80"/>
      <c r="B22" s="84" t="s">
        <v>8</v>
      </c>
      <c r="C22" s="85"/>
      <c r="D22" s="85"/>
      <c r="E22" s="85"/>
      <c r="F22" s="85"/>
      <c r="G22" s="89"/>
      <c r="H22" s="85"/>
      <c r="I22" s="111"/>
      <c r="J22" s="80"/>
      <c r="K22" s="80" t="s">
        <v>3</v>
      </c>
      <c r="L22" s="80"/>
    </row>
    <row r="23" spans="1:106" x14ac:dyDescent="0.2">
      <c r="A23" s="80"/>
      <c r="B23" s="86" t="s">
        <v>9</v>
      </c>
      <c r="C23" s="85">
        <f>F242</f>
        <v>211384136.91999996</v>
      </c>
      <c r="D23" s="85"/>
      <c r="E23" s="85"/>
      <c r="F23" s="85"/>
      <c r="G23" s="85"/>
      <c r="H23" s="88"/>
      <c r="I23" s="88"/>
      <c r="J23" s="88"/>
      <c r="K23" s="88" t="s">
        <v>3</v>
      </c>
      <c r="L23" s="80"/>
    </row>
    <row r="24" spans="1:106" x14ac:dyDescent="0.2">
      <c r="A24" s="80"/>
      <c r="B24" s="84" t="s">
        <v>10</v>
      </c>
      <c r="C24" s="90">
        <f>SUM(C23)</f>
        <v>211384136.91999996</v>
      </c>
      <c r="D24" s="91"/>
      <c r="E24" s="91"/>
      <c r="F24" s="91"/>
      <c r="G24" s="89"/>
      <c r="H24" s="88"/>
      <c r="I24" s="89"/>
      <c r="J24" s="88"/>
      <c r="K24" s="88" t="s">
        <v>3</v>
      </c>
      <c r="L24" s="80"/>
    </row>
    <row r="25" spans="1:106" ht="15" x14ac:dyDescent="0.25">
      <c r="A25" s="80"/>
      <c r="B25" s="92"/>
      <c r="C25" s="91"/>
      <c r="D25" s="91"/>
      <c r="E25" s="85"/>
      <c r="F25" s="85"/>
      <c r="G25" s="89"/>
      <c r="H25" s="94"/>
      <c r="I25" s="94"/>
      <c r="J25" s="94"/>
      <c r="K25" s="94" t="s">
        <v>3</v>
      </c>
      <c r="L25" s="80" t="s">
        <v>3</v>
      </c>
      <c r="M25" s="21" t="s">
        <v>3</v>
      </c>
    </row>
    <row r="26" spans="1:106" ht="13.5" thickBot="1" x14ac:dyDescent="0.25">
      <c r="A26" s="80"/>
      <c r="B26" s="84" t="s">
        <v>11</v>
      </c>
      <c r="C26" s="95">
        <f>C20+C24</f>
        <v>611504733.3599999</v>
      </c>
      <c r="D26" s="91"/>
      <c r="E26" s="85"/>
      <c r="F26" s="85"/>
      <c r="G26" s="89"/>
      <c r="H26" s="88"/>
      <c r="I26" s="80"/>
      <c r="J26" s="80"/>
      <c r="K26" s="80"/>
      <c r="L26" s="80"/>
    </row>
    <row r="27" spans="1:106" ht="15.75" thickTop="1" x14ac:dyDescent="0.25">
      <c r="A27" s="80"/>
      <c r="B27" s="92"/>
      <c r="C27" s="91"/>
      <c r="D27" s="91"/>
      <c r="E27" s="85"/>
      <c r="F27" s="85"/>
      <c r="G27" s="89"/>
      <c r="H27" s="94"/>
      <c r="I27" s="80"/>
      <c r="J27" s="80"/>
      <c r="K27" s="80"/>
      <c r="L27" s="80"/>
    </row>
    <row r="28" spans="1:106" x14ac:dyDescent="0.2">
      <c r="A28" s="80"/>
      <c r="B28" s="84" t="s">
        <v>12</v>
      </c>
      <c r="C28" s="85"/>
      <c r="D28" s="85"/>
      <c r="E28" s="85"/>
      <c r="F28" s="85"/>
      <c r="G28" s="89"/>
      <c r="H28" s="94"/>
      <c r="I28" s="80"/>
      <c r="J28" s="80"/>
      <c r="K28" s="80"/>
      <c r="L28" s="80"/>
    </row>
    <row r="29" spans="1:106" x14ac:dyDescent="0.2">
      <c r="A29" s="80"/>
      <c r="B29" s="84" t="s">
        <v>13</v>
      </c>
      <c r="C29" s="85"/>
      <c r="D29" s="85"/>
      <c r="E29" s="85"/>
      <c r="F29" s="85"/>
      <c r="G29" s="89"/>
      <c r="H29" s="94"/>
      <c r="I29" s="80"/>
      <c r="J29" s="80"/>
      <c r="K29" s="80"/>
      <c r="L29" s="80"/>
    </row>
    <row r="30" spans="1:106" x14ac:dyDescent="0.2">
      <c r="A30" s="80"/>
      <c r="B30" s="86" t="s">
        <v>14</v>
      </c>
      <c r="C30" s="85">
        <v>235483850.53999999</v>
      </c>
      <c r="D30" s="85"/>
      <c r="E30" s="85"/>
      <c r="F30" s="85"/>
      <c r="G30" s="93"/>
      <c r="H30" s="89"/>
      <c r="I30" s="89"/>
      <c r="J30" s="89"/>
      <c r="K30" s="89"/>
      <c r="L30" s="80"/>
    </row>
    <row r="31" spans="1:106" x14ac:dyDescent="0.2">
      <c r="A31" s="80"/>
      <c r="B31" s="86" t="s">
        <v>15</v>
      </c>
      <c r="C31" s="85">
        <v>0</v>
      </c>
      <c r="D31" s="85"/>
      <c r="E31" s="85"/>
      <c r="F31" s="85"/>
      <c r="G31" s="89"/>
      <c r="H31" s="88"/>
      <c r="I31" s="80"/>
      <c r="J31" s="80"/>
      <c r="K31" s="80"/>
      <c r="L31" s="80"/>
    </row>
    <row r="32" spans="1:106" x14ac:dyDescent="0.2">
      <c r="A32" s="80"/>
      <c r="B32" s="84" t="s">
        <v>16</v>
      </c>
      <c r="C32" s="90">
        <f>SUM(C30:C31)</f>
        <v>235483850.53999999</v>
      </c>
      <c r="D32" s="91"/>
      <c r="E32" s="85"/>
      <c r="F32" s="85"/>
      <c r="G32" s="89"/>
      <c r="H32" s="88"/>
      <c r="I32" s="80"/>
      <c r="J32" s="80"/>
      <c r="K32" s="80"/>
      <c r="L32" s="80"/>
    </row>
    <row r="33" spans="1:12" ht="15" x14ac:dyDescent="0.25">
      <c r="A33" s="80"/>
      <c r="B33" s="92"/>
      <c r="C33" s="91"/>
      <c r="D33" s="91"/>
      <c r="E33" s="85"/>
      <c r="F33" s="85"/>
      <c r="G33" s="89"/>
      <c r="H33" s="116"/>
      <c r="I33" s="80"/>
      <c r="J33" s="80"/>
      <c r="K33" s="80"/>
      <c r="L33" s="80"/>
    </row>
    <row r="34" spans="1:12" ht="13.5" thickBot="1" x14ac:dyDescent="0.25">
      <c r="A34" s="80"/>
      <c r="B34" s="84" t="s">
        <v>17</v>
      </c>
      <c r="C34" s="95">
        <f>C32</f>
        <v>235483850.53999999</v>
      </c>
      <c r="D34" s="91"/>
      <c r="E34" s="91"/>
      <c r="F34" s="85"/>
      <c r="G34" s="89"/>
      <c r="H34" s="94"/>
      <c r="I34" s="80"/>
      <c r="J34" s="80"/>
      <c r="K34" s="80"/>
      <c r="L34" s="80"/>
    </row>
    <row r="35" spans="1:12" ht="13.5" thickTop="1" x14ac:dyDescent="0.2">
      <c r="A35" s="80"/>
      <c r="B35" s="84"/>
      <c r="C35" s="91"/>
      <c r="D35" s="91"/>
      <c r="E35" s="85"/>
      <c r="F35" s="85"/>
      <c r="G35" s="89"/>
      <c r="H35" s="80"/>
      <c r="I35" s="80"/>
      <c r="J35" s="80"/>
      <c r="K35" s="80"/>
      <c r="L35" s="80"/>
    </row>
    <row r="36" spans="1:12" ht="15" x14ac:dyDescent="0.25">
      <c r="A36" s="80"/>
      <c r="B36" s="96" t="s">
        <v>18</v>
      </c>
      <c r="C36" s="91"/>
      <c r="D36" s="91"/>
      <c r="E36" s="85"/>
      <c r="F36" s="85"/>
      <c r="G36" s="89"/>
      <c r="H36" s="89"/>
      <c r="I36" s="89"/>
      <c r="J36" s="89"/>
      <c r="K36" s="89" t="s">
        <v>3</v>
      </c>
      <c r="L36" s="80"/>
    </row>
    <row r="37" spans="1:12" x14ac:dyDescent="0.2">
      <c r="A37" s="80"/>
      <c r="B37" s="86" t="s">
        <v>19</v>
      </c>
      <c r="C37" s="85">
        <v>534638142.77999997</v>
      </c>
      <c r="D37" s="85"/>
      <c r="E37" s="85"/>
      <c r="F37" s="85"/>
      <c r="G37" s="89"/>
      <c r="H37" s="88"/>
      <c r="I37" s="88"/>
      <c r="J37" s="88"/>
      <c r="K37" s="88" t="s">
        <v>3</v>
      </c>
      <c r="L37" s="80"/>
    </row>
    <row r="38" spans="1:12" ht="25.5" x14ac:dyDescent="0.2">
      <c r="A38" s="80"/>
      <c r="B38" s="86" t="s">
        <v>20</v>
      </c>
      <c r="C38" s="85">
        <v>-6070597.1199999899</v>
      </c>
      <c r="D38" s="89"/>
      <c r="E38" s="85"/>
      <c r="F38" s="85"/>
      <c r="G38" s="89"/>
      <c r="H38" s="89"/>
      <c r="I38" s="80"/>
      <c r="J38" s="80"/>
      <c r="K38" s="80" t="s">
        <v>3</v>
      </c>
      <c r="L38" s="80"/>
    </row>
    <row r="39" spans="1:12" x14ac:dyDescent="0.2">
      <c r="A39" s="80"/>
      <c r="B39" s="86" t="s">
        <v>21</v>
      </c>
      <c r="C39" s="85">
        <v>-152546662.84</v>
      </c>
      <c r="D39" s="89"/>
      <c r="E39" s="85"/>
      <c r="F39" s="85"/>
      <c r="G39" s="89"/>
      <c r="H39" s="88"/>
      <c r="I39" s="88"/>
      <c r="J39" s="88"/>
      <c r="K39" s="88" t="s">
        <v>3</v>
      </c>
      <c r="L39" s="80"/>
    </row>
    <row r="40" spans="1:12" x14ac:dyDescent="0.2">
      <c r="A40" s="80"/>
      <c r="B40" s="86" t="s">
        <v>22</v>
      </c>
      <c r="C40" s="90">
        <f>SUM(C37:C39)</f>
        <v>376020882.81999993</v>
      </c>
      <c r="D40" s="91"/>
      <c r="E40" s="91"/>
      <c r="F40" s="85"/>
      <c r="G40" s="89"/>
      <c r="H40" s="89"/>
      <c r="I40" s="80"/>
      <c r="J40" s="80"/>
      <c r="K40" s="80" t="s">
        <v>3</v>
      </c>
      <c r="L40" s="80"/>
    </row>
    <row r="41" spans="1:12" ht="15" x14ac:dyDescent="0.25">
      <c r="A41" s="80"/>
      <c r="B41" s="92"/>
      <c r="C41" s="91"/>
      <c r="D41" s="91"/>
      <c r="E41" s="85"/>
      <c r="F41" s="89"/>
      <c r="G41" s="89"/>
      <c r="H41" s="89"/>
      <c r="I41" s="80"/>
      <c r="J41" s="80"/>
      <c r="K41" s="80"/>
      <c r="L41" s="80"/>
    </row>
    <row r="42" spans="1:12" ht="13.5" thickBot="1" x14ac:dyDescent="0.25">
      <c r="A42" s="80"/>
      <c r="B42" s="84" t="s">
        <v>23</v>
      </c>
      <c r="C42" s="95">
        <f>+C34+C40</f>
        <v>611504733.3599999</v>
      </c>
      <c r="D42" s="91"/>
      <c r="E42" s="85"/>
      <c r="F42" s="93"/>
      <c r="G42" s="89"/>
      <c r="H42" s="89"/>
      <c r="I42" s="80"/>
      <c r="J42" s="80"/>
      <c r="K42" s="80"/>
      <c r="L42" s="80"/>
    </row>
    <row r="43" spans="1:12" ht="13.5" thickTop="1" x14ac:dyDescent="0.25">
      <c r="A43" s="80"/>
      <c r="B43" s="97"/>
      <c r="C43" s="98"/>
      <c r="D43" s="80"/>
      <c r="E43" s="80"/>
      <c r="F43" s="89"/>
      <c r="G43" s="88"/>
      <c r="H43" s="89"/>
      <c r="I43" s="80"/>
      <c r="J43" s="80" t="s">
        <v>3</v>
      </c>
      <c r="K43" s="80" t="s">
        <v>3</v>
      </c>
      <c r="L43" s="80" t="s">
        <v>3</v>
      </c>
    </row>
    <row r="44" spans="1:12" x14ac:dyDescent="0.25">
      <c r="A44" s="80"/>
      <c r="B44" s="97"/>
      <c r="C44" s="98"/>
      <c r="D44" s="80"/>
      <c r="E44" s="89"/>
      <c r="F44" s="89"/>
      <c r="G44" s="88"/>
      <c r="H44" s="89"/>
      <c r="I44" s="80"/>
      <c r="J44" s="80"/>
      <c r="K44" s="80"/>
      <c r="L44" s="80"/>
    </row>
    <row r="45" spans="1:12" x14ac:dyDescent="0.25">
      <c r="A45" s="80"/>
      <c r="B45" s="97"/>
      <c r="C45" s="98"/>
      <c r="D45" s="89"/>
      <c r="E45" s="80"/>
      <c r="F45" s="89"/>
      <c r="G45" s="88"/>
      <c r="H45" s="89"/>
      <c r="I45" s="80"/>
      <c r="J45" s="80"/>
      <c r="K45" s="80"/>
      <c r="L45" s="80"/>
    </row>
    <row r="46" spans="1:12" x14ac:dyDescent="0.25">
      <c r="A46" s="80"/>
      <c r="B46" s="97"/>
      <c r="C46" s="98"/>
      <c r="D46" s="80"/>
      <c r="E46" s="88"/>
      <c r="F46" s="80"/>
      <c r="G46" s="88"/>
      <c r="H46" s="94"/>
      <c r="I46" s="94"/>
      <c r="J46" s="94" t="s">
        <v>3</v>
      </c>
      <c r="K46" s="94" t="s">
        <v>3</v>
      </c>
      <c r="L46" s="80" t="s">
        <v>3</v>
      </c>
    </row>
    <row r="47" spans="1:12" x14ac:dyDescent="0.25">
      <c r="A47" s="80"/>
      <c r="B47" s="97"/>
      <c r="C47" s="98"/>
      <c r="D47" s="80" t="s">
        <v>3</v>
      </c>
      <c r="E47" s="88" t="s">
        <v>3</v>
      </c>
      <c r="F47" s="80"/>
      <c r="G47" s="88"/>
      <c r="H47" s="88"/>
      <c r="I47" s="88"/>
      <c r="J47" s="88" t="s">
        <v>3</v>
      </c>
      <c r="K47" s="88" t="s">
        <v>3</v>
      </c>
      <c r="L47" s="80" t="s">
        <v>3</v>
      </c>
    </row>
    <row r="48" spans="1:12" customFormat="1" ht="15" x14ac:dyDescent="0.25">
      <c r="A48" s="138" t="s">
        <v>3</v>
      </c>
      <c r="B48" s="138"/>
      <c r="C48" s="138"/>
      <c r="D48" s="138"/>
      <c r="E48" s="138"/>
      <c r="F48" s="99"/>
      <c r="G48" s="100"/>
      <c r="H48" s="100"/>
      <c r="I48" s="100" t="s">
        <v>3</v>
      </c>
      <c r="J48" s="100" t="s">
        <v>3</v>
      </c>
      <c r="K48" s="100" t="s">
        <v>3</v>
      </c>
      <c r="L48" s="99" t="s">
        <v>3</v>
      </c>
    </row>
    <row r="49" spans="1:12" customFormat="1" ht="15" x14ac:dyDescent="0.25">
      <c r="A49" s="139" t="s">
        <v>3</v>
      </c>
      <c r="B49" s="139"/>
      <c r="C49" s="139"/>
      <c r="D49" s="139"/>
      <c r="E49" s="139"/>
      <c r="F49" s="99"/>
      <c r="G49" s="100"/>
      <c r="H49" s="100"/>
      <c r="I49" s="100" t="s">
        <v>3</v>
      </c>
      <c r="J49" s="100" t="s">
        <v>3</v>
      </c>
      <c r="K49" s="100" t="s">
        <v>3</v>
      </c>
      <c r="L49" s="99" t="s">
        <v>3</v>
      </c>
    </row>
    <row r="50" spans="1:12" customFormat="1" ht="15" x14ac:dyDescent="0.25">
      <c r="A50" s="108"/>
      <c r="B50" s="108"/>
      <c r="C50" s="108"/>
      <c r="D50" s="108"/>
      <c r="E50" s="108"/>
      <c r="F50" s="99"/>
      <c r="G50" s="100"/>
      <c r="H50" s="100"/>
      <c r="I50" s="100"/>
      <c r="J50" s="100"/>
      <c r="K50" s="100"/>
      <c r="L50" s="99"/>
    </row>
    <row r="51" spans="1:12" customFormat="1" ht="15" x14ac:dyDescent="0.25">
      <c r="A51" s="108"/>
      <c r="B51" s="108"/>
      <c r="C51" s="108"/>
      <c r="D51" s="108"/>
      <c r="E51" s="108"/>
      <c r="F51" s="99"/>
      <c r="G51" s="100"/>
      <c r="H51" s="100"/>
      <c r="I51" s="100"/>
      <c r="J51" s="100"/>
      <c r="K51" s="100"/>
      <c r="L51" s="99"/>
    </row>
    <row r="52" spans="1:12" customFormat="1" ht="15" x14ac:dyDescent="0.25">
      <c r="A52" s="99"/>
      <c r="B52" s="101" t="s">
        <v>3</v>
      </c>
      <c r="C52" s="101" t="s">
        <v>3</v>
      </c>
      <c r="D52" s="101"/>
      <c r="E52" s="99"/>
      <c r="F52" s="99"/>
      <c r="G52" s="99"/>
      <c r="H52" s="99"/>
      <c r="I52" s="99"/>
      <c r="J52" s="99"/>
      <c r="K52" s="99"/>
      <c r="L52" s="99" t="s">
        <v>3</v>
      </c>
    </row>
    <row r="53" spans="1:12" customFormat="1" ht="15" x14ac:dyDescent="0.25">
      <c r="A53" s="99"/>
      <c r="B53" s="101" t="s">
        <v>28</v>
      </c>
      <c r="C53" s="99"/>
      <c r="D53" s="101"/>
      <c r="E53" s="102" t="s">
        <v>3</v>
      </c>
      <c r="F53" s="99"/>
      <c r="G53" s="103"/>
      <c r="H53" s="103"/>
      <c r="I53" s="103" t="s">
        <v>3</v>
      </c>
      <c r="J53" s="103" t="s">
        <v>3</v>
      </c>
      <c r="K53" s="103" t="s">
        <v>3</v>
      </c>
      <c r="L53" s="99" t="s">
        <v>3</v>
      </c>
    </row>
    <row r="54" spans="1:12" customFormat="1" ht="15" x14ac:dyDescent="0.25">
      <c r="A54" s="99"/>
      <c r="B54" s="108" t="s">
        <v>130</v>
      </c>
      <c r="C54" s="99"/>
      <c r="D54" s="102"/>
      <c r="E54" s="99"/>
      <c r="F54" s="99"/>
      <c r="G54" s="103"/>
      <c r="H54" s="103"/>
      <c r="I54" s="103" t="s">
        <v>3</v>
      </c>
      <c r="J54" s="103" t="s">
        <v>3</v>
      </c>
      <c r="K54" s="103" t="s">
        <v>3</v>
      </c>
      <c r="L54" s="99"/>
    </row>
    <row r="55" spans="1:12" customFormat="1" ht="15" x14ac:dyDescent="0.25">
      <c r="A55" s="138" t="s">
        <v>131</v>
      </c>
      <c r="B55" s="138"/>
      <c r="C55" s="138"/>
      <c r="D55" s="138"/>
      <c r="E55" s="138"/>
      <c r="F55" s="99"/>
      <c r="G55" s="99"/>
      <c r="H55" s="99"/>
      <c r="I55" s="99"/>
      <c r="J55" s="99"/>
      <c r="K55" s="99"/>
      <c r="L55" s="99"/>
    </row>
    <row r="56" spans="1:12" customFormat="1" ht="15" x14ac:dyDescent="0.25">
      <c r="A56" s="138" t="s">
        <v>3</v>
      </c>
      <c r="B56" s="138"/>
      <c r="C56" s="138" t="s">
        <v>3</v>
      </c>
      <c r="D56" s="138"/>
      <c r="E56" s="138"/>
      <c r="F56" s="99"/>
      <c r="G56" s="99"/>
      <c r="H56" s="99"/>
      <c r="I56" s="99"/>
      <c r="J56" s="99"/>
      <c r="K56" s="99"/>
      <c r="L56" s="99"/>
    </row>
    <row r="57" spans="1:12" customFormat="1" ht="15" x14ac:dyDescent="0.25">
      <c r="A57" s="99"/>
      <c r="B57" s="140"/>
      <c r="C57" s="138"/>
      <c r="D57" s="99"/>
      <c r="E57" s="99"/>
      <c r="F57" s="99"/>
      <c r="G57" s="99"/>
      <c r="H57" s="99"/>
      <c r="I57" s="99"/>
      <c r="J57" s="99"/>
      <c r="K57" s="99"/>
      <c r="L57" s="99"/>
    </row>
    <row r="58" spans="1:12" customFormat="1" ht="15" x14ac:dyDescent="0.25">
      <c r="A58" s="99"/>
      <c r="B58" s="101"/>
      <c r="C58" s="101"/>
      <c r="D58" s="99"/>
      <c r="E58" s="99"/>
      <c r="F58" s="99"/>
      <c r="G58" s="99"/>
      <c r="H58" s="99"/>
      <c r="I58" s="99"/>
      <c r="J58" s="99"/>
      <c r="K58" s="99"/>
      <c r="L58" s="99"/>
    </row>
    <row r="59" spans="1:12" customFormat="1" ht="15" x14ac:dyDescent="0.25">
      <c r="A59" s="99"/>
      <c r="B59" s="101"/>
      <c r="C59" s="101"/>
      <c r="D59" s="99"/>
      <c r="E59" s="99"/>
      <c r="F59" s="99"/>
      <c r="G59" s="99"/>
      <c r="H59" s="99"/>
      <c r="I59" s="99"/>
      <c r="J59" s="99"/>
      <c r="K59" s="99"/>
      <c r="L59" s="99"/>
    </row>
    <row r="60" spans="1:12" customFormat="1" ht="15" x14ac:dyDescent="0.25">
      <c r="A60" s="99"/>
      <c r="B60" s="99" t="s">
        <v>3</v>
      </c>
      <c r="C60" s="99" t="s">
        <v>24</v>
      </c>
      <c r="D60" s="99"/>
      <c r="E60" s="99"/>
      <c r="F60" s="99"/>
      <c r="G60" s="99"/>
      <c r="H60" s="99"/>
      <c r="I60" s="99"/>
      <c r="J60" s="99"/>
      <c r="K60" s="99"/>
      <c r="L60" s="99"/>
    </row>
    <row r="61" spans="1:12" x14ac:dyDescent="0.25">
      <c r="A61" s="80"/>
      <c r="B61" s="97"/>
      <c r="C61" s="98"/>
      <c r="D61" s="80"/>
      <c r="E61" s="80"/>
      <c r="F61" s="80"/>
      <c r="G61" s="80"/>
      <c r="H61" s="80"/>
      <c r="I61" s="80"/>
      <c r="J61" s="80"/>
      <c r="K61" s="80"/>
      <c r="L61" s="80"/>
    </row>
    <row r="62" spans="1:12" x14ac:dyDescent="0.25">
      <c r="A62" s="104"/>
      <c r="B62" s="105"/>
      <c r="C62" s="89" t="s">
        <v>3</v>
      </c>
      <c r="D62" s="80"/>
      <c r="E62" s="80"/>
      <c r="F62" s="80"/>
      <c r="G62" s="80"/>
      <c r="H62" s="80"/>
      <c r="I62" s="80"/>
      <c r="J62" s="80"/>
      <c r="K62" s="80"/>
      <c r="L62" s="80"/>
    </row>
    <row r="63" spans="1:12" x14ac:dyDescent="0.25">
      <c r="A63" s="104"/>
      <c r="B63" s="106"/>
      <c r="C63" s="80"/>
      <c r="D63" s="80"/>
      <c r="E63" s="80"/>
      <c r="F63" s="80"/>
      <c r="G63" s="80"/>
      <c r="H63" s="80"/>
      <c r="I63" s="80"/>
      <c r="J63" s="80"/>
      <c r="K63" s="80"/>
      <c r="L63" s="80"/>
    </row>
    <row r="64" spans="1:12" ht="15" x14ac:dyDescent="0.25">
      <c r="A64" s="104"/>
      <c r="B64" s="101" t="s">
        <v>128</v>
      </c>
      <c r="C64" s="101" t="s">
        <v>129</v>
      </c>
      <c r="D64" s="80"/>
      <c r="E64" s="80"/>
      <c r="F64" s="80"/>
      <c r="G64" s="80"/>
      <c r="H64" s="80"/>
      <c r="I64" s="80"/>
      <c r="J64" s="80"/>
      <c r="K64" s="80"/>
      <c r="L64" s="80"/>
    </row>
    <row r="65" spans="1:12" ht="15" x14ac:dyDescent="0.25">
      <c r="A65" s="104"/>
      <c r="B65" s="101" t="s">
        <v>119</v>
      </c>
      <c r="C65" s="101" t="s">
        <v>26</v>
      </c>
      <c r="D65" s="80"/>
      <c r="E65" s="80"/>
      <c r="F65" s="80"/>
      <c r="G65" s="80"/>
      <c r="H65" s="80"/>
      <c r="I65" s="80"/>
      <c r="J65" s="80"/>
      <c r="K65" s="80"/>
      <c r="L65" s="80"/>
    </row>
    <row r="66" spans="1:12" x14ac:dyDescent="0.25">
      <c r="A66" s="104"/>
      <c r="B66" s="106"/>
      <c r="C66" s="80"/>
      <c r="D66" s="80"/>
      <c r="E66" s="80"/>
      <c r="F66" s="80"/>
      <c r="G66" s="80"/>
      <c r="H66" s="80"/>
      <c r="I66" s="80"/>
      <c r="J66" s="80"/>
      <c r="K66" s="80"/>
      <c r="L66" s="80"/>
    </row>
    <row r="67" spans="1:12" x14ac:dyDescent="0.25">
      <c r="A67" s="104"/>
      <c r="B67" s="106"/>
      <c r="C67" s="80"/>
      <c r="D67" s="80"/>
      <c r="E67" s="80"/>
      <c r="F67" s="80"/>
      <c r="G67" s="80"/>
      <c r="H67" s="80"/>
      <c r="I67" s="80"/>
      <c r="J67" s="80"/>
      <c r="K67" s="80"/>
      <c r="L67" s="80"/>
    </row>
    <row r="68" spans="1:12" x14ac:dyDescent="0.25">
      <c r="A68" s="104"/>
      <c r="B68" s="106"/>
      <c r="C68" s="80"/>
      <c r="D68" s="80"/>
      <c r="E68" s="80"/>
      <c r="F68" s="80"/>
      <c r="G68" s="80"/>
      <c r="H68" s="80"/>
      <c r="I68" s="80"/>
      <c r="J68" s="80"/>
      <c r="K68" s="80"/>
      <c r="L68" s="80"/>
    </row>
    <row r="69" spans="1:12" x14ac:dyDescent="0.25">
      <c r="A69" s="104"/>
      <c r="B69" s="106"/>
      <c r="C69" s="80"/>
      <c r="D69" s="80"/>
      <c r="E69" s="80"/>
      <c r="F69" s="80"/>
      <c r="G69" s="80"/>
      <c r="H69" s="80"/>
      <c r="I69" s="80"/>
      <c r="J69" s="80"/>
      <c r="K69" s="80"/>
      <c r="L69" s="80"/>
    </row>
    <row r="70" spans="1:12" x14ac:dyDescent="0.25">
      <c r="A70" s="104"/>
      <c r="B70" s="106"/>
      <c r="C70" s="80"/>
      <c r="D70" s="80"/>
      <c r="E70" s="80"/>
      <c r="F70" s="80"/>
      <c r="G70" s="80"/>
      <c r="H70" s="80"/>
      <c r="I70" s="80"/>
      <c r="J70" s="80"/>
      <c r="K70" s="80"/>
      <c r="L70" s="80"/>
    </row>
    <row r="71" spans="1:12" x14ac:dyDescent="0.25">
      <c r="A71" s="104"/>
      <c r="B71" s="106"/>
      <c r="C71" s="80"/>
      <c r="D71" s="80"/>
      <c r="E71" s="80"/>
      <c r="F71" s="80"/>
      <c r="G71" s="80"/>
      <c r="H71" s="80"/>
      <c r="I71" s="80"/>
      <c r="J71" s="80"/>
      <c r="K71" s="80"/>
      <c r="L71" s="80"/>
    </row>
    <row r="72" spans="1:12" x14ac:dyDescent="0.25">
      <c r="A72" s="104"/>
      <c r="B72" s="106"/>
      <c r="C72" s="80"/>
      <c r="D72" s="80"/>
      <c r="E72" s="80"/>
      <c r="F72" s="80"/>
      <c r="G72" s="80"/>
      <c r="H72" s="80"/>
      <c r="I72" s="80"/>
      <c r="J72" s="80"/>
      <c r="K72" s="80"/>
      <c r="L72" s="80"/>
    </row>
    <row r="73" spans="1:12" x14ac:dyDescent="0.25">
      <c r="A73" s="104"/>
      <c r="B73" s="106"/>
      <c r="C73" s="80"/>
      <c r="D73" s="80"/>
      <c r="E73" s="80"/>
      <c r="F73" s="80"/>
      <c r="G73" s="80"/>
      <c r="H73" s="80"/>
      <c r="I73" s="80"/>
      <c r="J73" s="80"/>
      <c r="K73" s="80"/>
      <c r="L73" s="80"/>
    </row>
    <row r="74" spans="1:12" x14ac:dyDescent="0.25">
      <c r="A74" s="104"/>
      <c r="B74" s="106"/>
      <c r="C74" s="80"/>
      <c r="D74" s="80"/>
      <c r="E74" s="80"/>
      <c r="F74" s="80"/>
      <c r="G74" s="80"/>
      <c r="H74" s="80"/>
      <c r="I74" s="80"/>
      <c r="J74" s="80"/>
      <c r="K74" s="80"/>
      <c r="L74" s="80"/>
    </row>
    <row r="75" spans="1:12" x14ac:dyDescent="0.25">
      <c r="A75" s="104"/>
      <c r="B75" s="106"/>
      <c r="C75" s="80"/>
      <c r="D75" s="80"/>
      <c r="E75" s="80"/>
      <c r="F75" s="80"/>
      <c r="G75" s="80"/>
      <c r="H75" s="80"/>
      <c r="I75" s="80"/>
      <c r="J75" s="80"/>
      <c r="K75" s="80"/>
      <c r="L75" s="80"/>
    </row>
    <row r="76" spans="1:12" x14ac:dyDescent="0.25">
      <c r="A76" s="104"/>
      <c r="B76" s="106"/>
      <c r="C76" s="80"/>
      <c r="D76" s="80"/>
      <c r="E76" s="80"/>
      <c r="F76" s="80"/>
      <c r="G76" s="80"/>
      <c r="H76" s="80"/>
      <c r="I76" s="80"/>
      <c r="J76" s="80"/>
      <c r="K76" s="80"/>
      <c r="L76" s="80"/>
    </row>
    <row r="77" spans="1:12" x14ac:dyDescent="0.25">
      <c r="A77" s="104"/>
      <c r="B77" s="106"/>
      <c r="C77" s="80"/>
      <c r="D77" s="80"/>
      <c r="E77" s="80"/>
      <c r="F77" s="80"/>
      <c r="G77" s="80"/>
      <c r="H77" s="80"/>
      <c r="I77" s="80"/>
      <c r="J77" s="80"/>
      <c r="K77" s="80"/>
      <c r="L77" s="80"/>
    </row>
    <row r="78" spans="1:12" x14ac:dyDescent="0.25">
      <c r="A78" s="104"/>
      <c r="B78" s="106"/>
      <c r="C78" s="80"/>
      <c r="D78" s="80"/>
      <c r="E78" s="80"/>
      <c r="F78" s="80"/>
      <c r="G78" s="80"/>
      <c r="H78" s="80"/>
      <c r="I78" s="80"/>
      <c r="J78" s="80"/>
      <c r="K78" s="80"/>
      <c r="L78" s="80"/>
    </row>
    <row r="79" spans="1:12" x14ac:dyDescent="0.25">
      <c r="A79" s="104"/>
      <c r="B79" s="106"/>
      <c r="C79" s="80"/>
      <c r="D79" s="80"/>
      <c r="E79" s="80"/>
      <c r="F79" s="80"/>
      <c r="G79" s="80"/>
      <c r="H79" s="80"/>
      <c r="I79" s="80"/>
      <c r="J79" s="80"/>
      <c r="K79" s="80"/>
      <c r="L79" s="80"/>
    </row>
    <row r="80" spans="1:12" x14ac:dyDescent="0.25">
      <c r="A80" s="104"/>
      <c r="B80" s="107" t="s">
        <v>139</v>
      </c>
      <c r="C80" s="80"/>
      <c r="D80" s="80"/>
      <c r="E80" s="80"/>
      <c r="F80" s="80"/>
      <c r="G80" s="80"/>
      <c r="H80" s="80"/>
      <c r="I80" s="80"/>
      <c r="J80" s="80"/>
      <c r="K80" s="80"/>
      <c r="L80" s="80"/>
    </row>
    <row r="81" spans="1:12" x14ac:dyDescent="0.25">
      <c r="A81" s="104"/>
      <c r="B81" s="106"/>
      <c r="C81" s="80"/>
      <c r="D81" s="80"/>
      <c r="E81" s="80"/>
      <c r="F81" s="80"/>
      <c r="G81" s="80"/>
      <c r="H81" s="80"/>
      <c r="I81" s="80"/>
      <c r="J81" s="80"/>
      <c r="K81" s="80"/>
      <c r="L81" s="80"/>
    </row>
    <row r="82" spans="1:12" x14ac:dyDescent="0.25">
      <c r="A82" s="104"/>
      <c r="B82" s="106"/>
      <c r="C82" s="89"/>
      <c r="D82" s="80"/>
      <c r="E82" s="80"/>
      <c r="F82" s="80"/>
      <c r="G82" s="80"/>
      <c r="H82" s="80"/>
      <c r="I82" s="80"/>
      <c r="J82" s="80"/>
      <c r="K82" s="80"/>
      <c r="L82" s="80"/>
    </row>
    <row r="83" spans="1:12" x14ac:dyDescent="0.25">
      <c r="A83" s="104"/>
      <c r="B83" s="106"/>
      <c r="C83" s="80"/>
      <c r="D83" s="80"/>
      <c r="E83" s="80"/>
      <c r="F83" s="80"/>
      <c r="G83" s="80"/>
      <c r="H83" s="80"/>
      <c r="I83" s="80"/>
      <c r="J83" s="80"/>
      <c r="K83" s="80"/>
      <c r="L83" s="80"/>
    </row>
    <row r="84" spans="1:12" ht="15" x14ac:dyDescent="0.25">
      <c r="A84"/>
      <c r="B84" s="10" t="s">
        <v>29</v>
      </c>
      <c r="C84"/>
      <c r="D84"/>
      <c r="E84"/>
      <c r="F84"/>
      <c r="G84" s="80"/>
      <c r="H84" s="80"/>
      <c r="I84" s="80"/>
      <c r="J84" s="80"/>
      <c r="K84" s="80"/>
      <c r="L84" s="80"/>
    </row>
    <row r="85" spans="1:12" ht="15" x14ac:dyDescent="0.25">
      <c r="A85"/>
      <c r="B85"/>
      <c r="C85"/>
      <c r="D85"/>
      <c r="E85"/>
      <c r="F85"/>
      <c r="G85" s="80"/>
      <c r="H85" s="80"/>
      <c r="I85" s="80"/>
      <c r="J85" s="80"/>
      <c r="K85" s="80"/>
      <c r="L85" s="80"/>
    </row>
    <row r="86" spans="1:12" ht="15" x14ac:dyDescent="0.25">
      <c r="A86"/>
      <c r="B86" s="10" t="s">
        <v>30</v>
      </c>
      <c r="C86"/>
      <c r="D86"/>
      <c r="E86"/>
      <c r="F86"/>
      <c r="G86" s="80"/>
      <c r="H86" s="80"/>
      <c r="I86" s="80"/>
      <c r="J86" s="80"/>
      <c r="K86" s="80"/>
      <c r="L86" s="80"/>
    </row>
    <row r="87" spans="1:12" ht="15" x14ac:dyDescent="0.25">
      <c r="A87"/>
      <c r="B87"/>
      <c r="C87"/>
      <c r="D87"/>
      <c r="E87"/>
      <c r="F87"/>
      <c r="G87" s="80"/>
      <c r="H87" s="80"/>
      <c r="I87" s="80"/>
      <c r="J87" s="80"/>
      <c r="K87" s="80"/>
      <c r="L87" s="80"/>
    </row>
    <row r="88" spans="1:12" ht="15" x14ac:dyDescent="0.25">
      <c r="A88"/>
      <c r="B88" s="10" t="s">
        <v>142</v>
      </c>
      <c r="C88" s="10"/>
      <c r="D88" s="10"/>
      <c r="E88"/>
      <c r="F88"/>
      <c r="G88" s="80"/>
      <c r="H88" s="80"/>
      <c r="I88" s="80"/>
      <c r="J88" s="80"/>
      <c r="K88" s="80"/>
      <c r="L88" s="80"/>
    </row>
    <row r="89" spans="1:12" ht="15" x14ac:dyDescent="0.25">
      <c r="A89"/>
      <c r="B89"/>
      <c r="C89"/>
      <c r="D89"/>
      <c r="E89"/>
      <c r="F89"/>
      <c r="G89" s="80"/>
      <c r="H89" s="80"/>
      <c r="I89" s="80"/>
      <c r="J89" s="80"/>
      <c r="K89" s="80"/>
      <c r="L89" s="80"/>
    </row>
    <row r="90" spans="1:12" ht="15" x14ac:dyDescent="0.25">
      <c r="A90"/>
      <c r="B90" s="10" t="s">
        <v>31</v>
      </c>
      <c r="C90" s="59">
        <v>2024</v>
      </c>
      <c r="D90" s="15"/>
      <c r="E90" s="15"/>
      <c r="F90" s="15"/>
      <c r="G90" s="80"/>
      <c r="H90" s="80"/>
      <c r="I90" s="80"/>
      <c r="J90" s="80"/>
      <c r="K90" s="80"/>
      <c r="L90" s="80"/>
    </row>
    <row r="91" spans="1:12" ht="15" x14ac:dyDescent="0.25">
      <c r="A91"/>
      <c r="B91" t="s">
        <v>32</v>
      </c>
      <c r="C91" s="2">
        <v>83790001.340000004</v>
      </c>
      <c r="D91" s="52"/>
      <c r="E91" s="113"/>
      <c r="F91" s="57"/>
      <c r="G91" s="80"/>
      <c r="H91" s="80"/>
      <c r="I91" s="80"/>
      <c r="J91" s="80"/>
      <c r="K91" s="80"/>
      <c r="L91" s="80"/>
    </row>
    <row r="92" spans="1:12" ht="15" x14ac:dyDescent="0.25">
      <c r="A92"/>
      <c r="B92" t="s">
        <v>33</v>
      </c>
      <c r="C92" s="2">
        <v>15371211.52</v>
      </c>
      <c r="D92" s="52"/>
      <c r="E92" s="113"/>
      <c r="F92" s="57"/>
      <c r="G92" s="80"/>
      <c r="H92" s="80"/>
      <c r="I92" s="80"/>
      <c r="J92" s="80"/>
      <c r="K92" s="80"/>
      <c r="L92" s="80"/>
    </row>
    <row r="93" spans="1:12" ht="15" x14ac:dyDescent="0.25">
      <c r="A93"/>
      <c r="B93" t="s">
        <v>34</v>
      </c>
      <c r="C93" s="2">
        <v>777555.04</v>
      </c>
      <c r="D93" s="52"/>
      <c r="E93" s="113"/>
      <c r="F93" s="57"/>
      <c r="G93" s="80"/>
      <c r="H93" s="80"/>
      <c r="I93" s="80"/>
      <c r="J93" s="80"/>
      <c r="K93" s="80"/>
      <c r="L93" s="80"/>
    </row>
    <row r="94" spans="1:12" ht="15" x14ac:dyDescent="0.25">
      <c r="A94"/>
      <c r="B94" t="s">
        <v>35</v>
      </c>
      <c r="C94" s="2">
        <v>0</v>
      </c>
      <c r="D94" s="52"/>
      <c r="E94" s="113"/>
      <c r="F94" s="57"/>
      <c r="G94" s="80"/>
      <c r="H94" s="80"/>
      <c r="I94" s="80"/>
      <c r="J94" s="80"/>
      <c r="K94" s="80"/>
      <c r="L94" s="80"/>
    </row>
    <row r="95" spans="1:12" ht="15" x14ac:dyDescent="0.25">
      <c r="A95"/>
      <c r="B95" t="s">
        <v>36</v>
      </c>
      <c r="C95" s="2">
        <v>15000</v>
      </c>
      <c r="D95" s="52"/>
      <c r="E95" s="113"/>
      <c r="F95" s="57"/>
      <c r="G95" s="80"/>
      <c r="H95" s="80"/>
      <c r="I95" s="80"/>
      <c r="J95" s="80"/>
      <c r="K95" s="80"/>
      <c r="L95" s="80"/>
    </row>
    <row r="96" spans="1:12" ht="15" x14ac:dyDescent="0.25">
      <c r="A96"/>
      <c r="B96" s="10" t="s">
        <v>37</v>
      </c>
      <c r="C96" s="27">
        <f>SUM(C91:C95)</f>
        <v>99953767.900000006</v>
      </c>
      <c r="D96" s="31"/>
      <c r="E96" s="31"/>
      <c r="F96" s="26"/>
      <c r="G96" s="80"/>
      <c r="H96" s="80"/>
      <c r="I96" s="80"/>
      <c r="J96" s="80"/>
      <c r="K96" s="80"/>
      <c r="L96" s="80"/>
    </row>
    <row r="97" spans="1:12" ht="15" x14ac:dyDescent="0.25">
      <c r="A97"/>
      <c r="B97"/>
      <c r="C97"/>
      <c r="D97"/>
      <c r="E97"/>
      <c r="F97"/>
      <c r="G97" s="80"/>
      <c r="H97" s="80"/>
      <c r="I97" s="80"/>
      <c r="J97" s="80"/>
      <c r="K97" s="80"/>
      <c r="L97" s="80"/>
    </row>
    <row r="98" spans="1:12" ht="15" x14ac:dyDescent="0.25">
      <c r="A98"/>
      <c r="B98"/>
      <c r="C98"/>
      <c r="D98"/>
      <c r="E98"/>
      <c r="F98"/>
      <c r="G98" s="80"/>
      <c r="H98" s="80"/>
      <c r="I98" s="80"/>
      <c r="J98" s="80"/>
      <c r="K98" s="80"/>
      <c r="L98" s="80"/>
    </row>
    <row r="99" spans="1:12" ht="15" x14ac:dyDescent="0.25">
      <c r="A99"/>
      <c r="B99" s="10" t="s">
        <v>141</v>
      </c>
      <c r="C99" s="10"/>
      <c r="D99" s="10"/>
      <c r="E99" s="10"/>
      <c r="F99"/>
      <c r="G99" s="80"/>
      <c r="H99" s="80"/>
      <c r="I99" s="80"/>
      <c r="J99" s="80"/>
      <c r="K99" s="80"/>
      <c r="L99" s="80"/>
    </row>
    <row r="100" spans="1:12" ht="15" x14ac:dyDescent="0.25">
      <c r="A100"/>
      <c r="B100" s="10"/>
      <c r="C100" s="10"/>
      <c r="D100" s="10"/>
      <c r="E100" s="10"/>
      <c r="F100"/>
      <c r="G100" s="80"/>
      <c r="H100" s="80"/>
      <c r="I100" s="80"/>
      <c r="J100" s="80"/>
      <c r="K100" s="80"/>
      <c r="L100" s="80"/>
    </row>
    <row r="101" spans="1:12" ht="15" x14ac:dyDescent="0.25">
      <c r="A101"/>
      <c r="B101" s="10"/>
      <c r="C101" s="10"/>
      <c r="D101" s="10"/>
      <c r="E101" s="10"/>
      <c r="F101"/>
      <c r="G101" s="80"/>
      <c r="H101" s="80"/>
      <c r="I101" s="80"/>
      <c r="J101" s="80"/>
      <c r="K101" s="80"/>
      <c r="L101" s="80"/>
    </row>
    <row r="102" spans="1:12" ht="15" x14ac:dyDescent="0.25">
      <c r="A102"/>
      <c r="B102" s="10"/>
      <c r="C102" s="10"/>
      <c r="D102" s="10"/>
      <c r="E102" s="10"/>
      <c r="F102"/>
      <c r="G102" s="80"/>
      <c r="H102" s="80"/>
      <c r="I102" s="80"/>
      <c r="J102" s="80"/>
      <c r="K102" s="80"/>
      <c r="L102" s="80"/>
    </row>
    <row r="103" spans="1:12" ht="15" x14ac:dyDescent="0.25">
      <c r="A103"/>
      <c r="B103" s="10"/>
      <c r="C103" s="10"/>
      <c r="D103" s="10"/>
      <c r="E103" s="10"/>
      <c r="F103"/>
      <c r="G103" s="80"/>
      <c r="H103" s="80"/>
      <c r="I103" s="80"/>
      <c r="J103" s="80"/>
      <c r="K103" s="80"/>
      <c r="L103" s="80"/>
    </row>
    <row r="104" spans="1:12" ht="15" x14ac:dyDescent="0.25">
      <c r="A104"/>
      <c r="B104" s="10"/>
      <c r="C104" s="10"/>
      <c r="D104" s="10"/>
      <c r="E104" s="10"/>
      <c r="F104"/>
      <c r="G104" s="80"/>
      <c r="H104" s="80"/>
      <c r="I104" s="80"/>
      <c r="J104" s="80"/>
      <c r="K104" s="80"/>
      <c r="L104" s="80"/>
    </row>
    <row r="105" spans="1:12" ht="15" x14ac:dyDescent="0.25">
      <c r="A105"/>
      <c r="B105" s="10"/>
      <c r="C105" s="10"/>
      <c r="D105" s="10"/>
      <c r="E105" s="10"/>
      <c r="F105"/>
      <c r="G105" s="80"/>
      <c r="H105" s="80"/>
      <c r="I105" s="80"/>
      <c r="J105" s="80"/>
      <c r="K105" s="80"/>
      <c r="L105" s="80"/>
    </row>
    <row r="106" spans="1:12" ht="15" x14ac:dyDescent="0.25">
      <c r="A106"/>
      <c r="B106"/>
      <c r="C106"/>
      <c r="D106"/>
      <c r="E106"/>
      <c r="F106"/>
      <c r="G106" s="80"/>
      <c r="H106" s="80"/>
      <c r="I106" s="80"/>
      <c r="J106" s="80"/>
      <c r="K106" s="80"/>
      <c r="L106" s="80"/>
    </row>
    <row r="107" spans="1:12" ht="15" x14ac:dyDescent="0.25">
      <c r="A107"/>
      <c r="B107" s="10" t="s">
        <v>38</v>
      </c>
      <c r="C107"/>
      <c r="D107"/>
      <c r="E107"/>
      <c r="F107"/>
      <c r="G107" s="80"/>
      <c r="H107" s="80"/>
      <c r="I107" s="80"/>
      <c r="J107" s="80"/>
      <c r="K107" s="80"/>
      <c r="L107" s="80"/>
    </row>
    <row r="108" spans="1:12" ht="15" x14ac:dyDescent="0.25">
      <c r="A108"/>
      <c r="B108"/>
      <c r="C108"/>
      <c r="D108"/>
      <c r="E108"/>
      <c r="F108"/>
      <c r="G108" s="80"/>
      <c r="H108" s="80"/>
      <c r="I108" s="80"/>
      <c r="J108" s="80"/>
      <c r="K108" s="80"/>
      <c r="L108" s="80"/>
    </row>
    <row r="109" spans="1:12" ht="15" x14ac:dyDescent="0.25">
      <c r="A109"/>
      <c r="B109" s="10" t="s">
        <v>143</v>
      </c>
      <c r="C109"/>
      <c r="D109"/>
      <c r="E109"/>
      <c r="F109"/>
      <c r="G109" s="80"/>
      <c r="H109" s="80"/>
      <c r="I109" s="80"/>
      <c r="J109" s="80"/>
      <c r="K109" s="80"/>
      <c r="L109" s="80"/>
    </row>
    <row r="110" spans="1:12" ht="15" x14ac:dyDescent="0.25">
      <c r="A110"/>
      <c r="B110"/>
      <c r="C110"/>
      <c r="D110"/>
      <c r="E110"/>
      <c r="F110"/>
      <c r="G110" s="80"/>
      <c r="H110" s="80"/>
      <c r="I110" s="80"/>
      <c r="J110" s="80"/>
      <c r="K110" s="80"/>
      <c r="L110" s="80"/>
    </row>
    <row r="111" spans="1:12" ht="15" x14ac:dyDescent="0.25">
      <c r="A111"/>
      <c r="B111" s="10" t="s">
        <v>31</v>
      </c>
      <c r="C111" s="59">
        <v>2024</v>
      </c>
      <c r="D111" s="15"/>
      <c r="E111" s="15"/>
      <c r="F111" s="15"/>
      <c r="G111" s="80"/>
      <c r="H111" s="80"/>
      <c r="I111" s="80"/>
      <c r="J111" s="80"/>
      <c r="K111" s="80"/>
      <c r="L111" s="80"/>
    </row>
    <row r="112" spans="1:12" ht="15" x14ac:dyDescent="0.25">
      <c r="A112"/>
      <c r="B112" t="s">
        <v>39</v>
      </c>
      <c r="C112" s="73">
        <v>183178734.53</v>
      </c>
      <c r="D112" s="118"/>
      <c r="E112" s="53"/>
      <c r="F112" s="28"/>
      <c r="G112" s="80"/>
      <c r="H112" s="80"/>
      <c r="I112" s="80"/>
      <c r="J112" s="80"/>
      <c r="K112" s="80"/>
      <c r="L112" s="80"/>
    </row>
    <row r="113" spans="1:12" ht="15" x14ac:dyDescent="0.25">
      <c r="A113"/>
      <c r="B113" t="s">
        <v>40</v>
      </c>
      <c r="C113" s="73">
        <v>757182.71000000194</v>
      </c>
      <c r="D113" s="118"/>
      <c r="E113" s="53"/>
      <c r="F113" s="28"/>
      <c r="G113" s="80"/>
      <c r="H113" s="80"/>
      <c r="I113" s="80"/>
      <c r="J113" s="80"/>
      <c r="K113" s="80"/>
      <c r="L113" s="80"/>
    </row>
    <row r="114" spans="1:12" ht="15" x14ac:dyDescent="0.25">
      <c r="A114"/>
      <c r="B114" t="s">
        <v>41</v>
      </c>
      <c r="C114" s="73">
        <v>18914112.16</v>
      </c>
      <c r="D114" s="118"/>
      <c r="E114" s="53"/>
      <c r="F114" s="28"/>
      <c r="G114" s="80"/>
      <c r="H114" s="80"/>
      <c r="I114" s="80"/>
      <c r="J114" s="80"/>
      <c r="K114" s="80"/>
      <c r="L114" s="80"/>
    </row>
    <row r="115" spans="1:12" ht="15" x14ac:dyDescent="0.25">
      <c r="A115"/>
      <c r="B115" s="10" t="s">
        <v>42</v>
      </c>
      <c r="C115" s="27">
        <f>SUM(C112:C114)</f>
        <v>202850029.40000001</v>
      </c>
      <c r="D115" s="37"/>
      <c r="E115" s="37"/>
      <c r="F115" s="29"/>
      <c r="G115" s="80"/>
      <c r="H115" s="80"/>
      <c r="I115" s="80"/>
      <c r="J115" s="80"/>
      <c r="K115" s="80"/>
      <c r="L115" s="80"/>
    </row>
    <row r="116" spans="1:12" ht="15" x14ac:dyDescent="0.25">
      <c r="A116"/>
      <c r="B116"/>
      <c r="C116"/>
      <c r="D116"/>
      <c r="E116"/>
      <c r="F116"/>
      <c r="G116" s="80"/>
      <c r="H116" s="80"/>
      <c r="I116" s="80"/>
      <c r="J116" s="80"/>
      <c r="K116" s="80"/>
      <c r="L116" s="80"/>
    </row>
    <row r="117" spans="1:12" ht="15" x14ac:dyDescent="0.25">
      <c r="A117"/>
      <c r="B117"/>
      <c r="C117"/>
      <c r="D117"/>
      <c r="E117"/>
      <c r="F117"/>
      <c r="G117" s="80"/>
      <c r="H117" s="80"/>
      <c r="I117" s="80"/>
      <c r="J117" s="80"/>
      <c r="K117" s="80"/>
      <c r="L117" s="80"/>
    </row>
    <row r="118" spans="1:12" ht="15" x14ac:dyDescent="0.25">
      <c r="A118"/>
      <c r="B118" s="10" t="s">
        <v>144</v>
      </c>
      <c r="C118" s="10"/>
      <c r="D118" s="10"/>
      <c r="E118" s="10"/>
      <c r="F118"/>
      <c r="G118" s="80"/>
      <c r="H118" s="80"/>
      <c r="I118" s="80"/>
      <c r="J118" s="80"/>
      <c r="K118" s="80"/>
      <c r="L118" s="80"/>
    </row>
    <row r="119" spans="1:12" ht="15" x14ac:dyDescent="0.25">
      <c r="A119"/>
      <c r="B119" s="10"/>
      <c r="C119" s="10"/>
      <c r="D119" s="10"/>
      <c r="E119" s="10"/>
      <c r="F119"/>
      <c r="G119" s="80"/>
      <c r="H119" s="80"/>
      <c r="I119" s="80"/>
      <c r="J119" s="80"/>
      <c r="K119" s="80"/>
      <c r="L119" s="80"/>
    </row>
    <row r="120" spans="1:12" ht="15" x14ac:dyDescent="0.25">
      <c r="A120"/>
      <c r="B120" s="10"/>
      <c r="C120" s="10"/>
      <c r="D120" s="10"/>
      <c r="E120" s="10"/>
      <c r="F120"/>
      <c r="G120" s="80"/>
      <c r="H120" s="80"/>
      <c r="I120" s="80"/>
      <c r="J120" s="80"/>
      <c r="K120" s="80"/>
      <c r="L120" s="80"/>
    </row>
    <row r="121" spans="1:12" ht="15" x14ac:dyDescent="0.25">
      <c r="A121"/>
      <c r="B121" s="10"/>
      <c r="C121" s="10"/>
      <c r="D121" s="10"/>
      <c r="E121" s="10"/>
      <c r="F121"/>
      <c r="G121" s="80"/>
      <c r="H121" s="80"/>
      <c r="I121" s="80"/>
      <c r="J121" s="80"/>
      <c r="K121" s="80"/>
      <c r="L121" s="80"/>
    </row>
    <row r="122" spans="1:12" ht="15" x14ac:dyDescent="0.25">
      <c r="A122"/>
      <c r="B122" s="10"/>
      <c r="C122" s="10"/>
      <c r="D122" s="10"/>
      <c r="E122" s="10"/>
      <c r="F122"/>
      <c r="G122" s="80"/>
      <c r="H122" s="80"/>
      <c r="I122" s="80"/>
      <c r="J122" s="80"/>
      <c r="K122" s="80"/>
      <c r="L122" s="80"/>
    </row>
    <row r="123" spans="1:12" ht="15" x14ac:dyDescent="0.25">
      <c r="A123"/>
      <c r="B123" s="10"/>
      <c r="C123" s="10"/>
      <c r="D123" s="10"/>
      <c r="E123" s="10"/>
      <c r="F123"/>
      <c r="G123" s="80"/>
      <c r="H123" s="80"/>
      <c r="I123" s="80"/>
      <c r="J123" s="80"/>
      <c r="K123" s="80"/>
      <c r="L123" s="80"/>
    </row>
    <row r="124" spans="1:12" ht="15" x14ac:dyDescent="0.25">
      <c r="A124"/>
      <c r="B124" s="10"/>
      <c r="C124" s="10"/>
      <c r="D124" s="10"/>
      <c r="E124" s="10"/>
      <c r="F124"/>
      <c r="G124" s="80"/>
      <c r="H124" s="80"/>
      <c r="I124" s="80"/>
      <c r="J124" s="80"/>
      <c r="K124" s="80"/>
      <c r="L124" s="80"/>
    </row>
    <row r="125" spans="1:12" ht="15" x14ac:dyDescent="0.25">
      <c r="A125"/>
      <c r="B125" s="10"/>
      <c r="C125" s="10"/>
      <c r="D125" s="10"/>
      <c r="E125" s="10"/>
      <c r="F125"/>
      <c r="G125" s="80"/>
      <c r="H125" s="80"/>
      <c r="I125" s="80"/>
      <c r="J125" s="80"/>
      <c r="K125" s="80"/>
      <c r="L125" s="80"/>
    </row>
    <row r="126" spans="1:12" ht="15" x14ac:dyDescent="0.25">
      <c r="A126"/>
      <c r="B126" s="10"/>
      <c r="C126" s="10"/>
      <c r="D126" s="10"/>
      <c r="E126" s="10"/>
      <c r="F126"/>
      <c r="G126" s="80"/>
      <c r="H126" s="80"/>
      <c r="I126" s="80"/>
      <c r="J126" s="80"/>
      <c r="K126" s="80"/>
      <c r="L126" s="80"/>
    </row>
    <row r="127" spans="1:12" ht="15" x14ac:dyDescent="0.25">
      <c r="A127"/>
      <c r="B127" s="10"/>
      <c r="C127" s="10"/>
      <c r="D127" s="10"/>
      <c r="E127" s="10"/>
      <c r="F127"/>
      <c r="G127" s="80"/>
      <c r="H127" s="80"/>
      <c r="I127" s="80"/>
      <c r="J127" s="80"/>
      <c r="K127" s="80"/>
      <c r="L127" s="80"/>
    </row>
    <row r="128" spans="1:12" ht="15" x14ac:dyDescent="0.25">
      <c r="A128"/>
      <c r="B128" s="10"/>
      <c r="C128" s="10"/>
      <c r="D128" s="10"/>
      <c r="E128" s="10"/>
      <c r="F128"/>
      <c r="G128" s="80"/>
      <c r="H128" s="80"/>
      <c r="I128" s="80"/>
      <c r="J128" s="80"/>
      <c r="K128" s="80"/>
      <c r="L128" s="80"/>
    </row>
    <row r="129" spans="1:12" ht="15" x14ac:dyDescent="0.25">
      <c r="A129"/>
      <c r="B129" s="10"/>
      <c r="C129" s="10"/>
      <c r="D129" s="10"/>
      <c r="E129" s="10"/>
      <c r="F129"/>
      <c r="G129" s="80"/>
      <c r="H129" s="80"/>
      <c r="I129" s="80"/>
      <c r="J129" s="80"/>
      <c r="K129" s="80"/>
      <c r="L129" s="80"/>
    </row>
    <row r="130" spans="1:12" ht="15" x14ac:dyDescent="0.25">
      <c r="A130"/>
      <c r="B130" s="10"/>
      <c r="C130" s="10"/>
      <c r="D130" s="10"/>
      <c r="E130" s="10"/>
      <c r="F130"/>
      <c r="G130" s="80"/>
      <c r="H130" s="80"/>
      <c r="I130" s="80"/>
      <c r="J130" s="80"/>
      <c r="K130" s="80"/>
      <c r="L130" s="80"/>
    </row>
    <row r="131" spans="1:12" ht="15" x14ac:dyDescent="0.25">
      <c r="A131"/>
      <c r="B131" s="10"/>
      <c r="C131" s="10"/>
      <c r="D131" s="10"/>
      <c r="E131" s="10"/>
      <c r="F131"/>
      <c r="G131" s="80"/>
      <c r="H131" s="80"/>
      <c r="I131" s="80"/>
      <c r="J131" s="80"/>
      <c r="K131" s="80"/>
      <c r="L131" s="80"/>
    </row>
    <row r="132" spans="1:12" ht="15" x14ac:dyDescent="0.25">
      <c r="A132"/>
      <c r="B132" s="10"/>
      <c r="C132" s="10"/>
      <c r="D132" s="10"/>
      <c r="E132" s="10"/>
      <c r="F132"/>
      <c r="G132" s="80"/>
      <c r="H132" s="80"/>
      <c r="I132" s="80"/>
      <c r="J132" s="80"/>
      <c r="K132" s="80"/>
      <c r="L132" s="80"/>
    </row>
    <row r="133" spans="1:12" ht="15" x14ac:dyDescent="0.25">
      <c r="A133"/>
      <c r="B133" s="10"/>
      <c r="C133" s="10"/>
      <c r="D133" s="10"/>
      <c r="E133" s="10"/>
      <c r="F133"/>
      <c r="G133" s="80"/>
      <c r="H133" s="80"/>
      <c r="I133" s="80"/>
      <c r="J133" s="80"/>
      <c r="K133" s="80"/>
      <c r="L133" s="80"/>
    </row>
    <row r="134" spans="1:12" ht="15" x14ac:dyDescent="0.25">
      <c r="A134"/>
      <c r="B134" s="10"/>
      <c r="C134" s="10"/>
      <c r="D134" s="10"/>
      <c r="E134" s="10"/>
      <c r="F134"/>
      <c r="G134" s="80"/>
      <c r="H134" s="80"/>
      <c r="I134" s="80"/>
      <c r="J134" s="80"/>
      <c r="K134" s="80"/>
      <c r="L134" s="80"/>
    </row>
    <row r="135" spans="1:12" ht="15" x14ac:dyDescent="0.25">
      <c r="A135"/>
      <c r="B135" s="10"/>
      <c r="C135" s="10"/>
      <c r="D135" s="10"/>
      <c r="E135" s="10"/>
      <c r="F135"/>
      <c r="G135" s="80"/>
      <c r="H135" s="80"/>
      <c r="I135" s="80"/>
      <c r="J135" s="80"/>
      <c r="K135" s="80"/>
      <c r="L135" s="80"/>
    </row>
    <row r="136" spans="1:12" ht="15" x14ac:dyDescent="0.25">
      <c r="A136"/>
      <c r="B136" s="10"/>
      <c r="C136" s="10"/>
      <c r="D136" s="10"/>
      <c r="E136" s="10"/>
      <c r="F136"/>
      <c r="G136" s="80"/>
      <c r="H136" s="80"/>
      <c r="I136" s="80"/>
      <c r="J136" s="80"/>
      <c r="K136" s="80"/>
      <c r="L136" s="80"/>
    </row>
    <row r="137" spans="1:12" ht="15" x14ac:dyDescent="0.25">
      <c r="A137"/>
      <c r="B137" s="10" t="s">
        <v>3</v>
      </c>
      <c r="C137" s="10"/>
      <c r="D137" s="10"/>
      <c r="E137" s="10"/>
      <c r="F137"/>
      <c r="G137" s="80"/>
      <c r="H137" s="80"/>
      <c r="I137" s="80"/>
      <c r="J137" s="80"/>
      <c r="K137" s="80"/>
      <c r="L137" s="80"/>
    </row>
    <row r="138" spans="1:12" ht="15" x14ac:dyDescent="0.25">
      <c r="A138"/>
      <c r="B138" s="10"/>
      <c r="C138"/>
      <c r="D138"/>
      <c r="E138"/>
      <c r="F138"/>
      <c r="G138" s="80"/>
      <c r="H138" s="80"/>
      <c r="I138" s="80"/>
      <c r="J138" s="80"/>
      <c r="K138" s="80"/>
      <c r="L138" s="80"/>
    </row>
    <row r="139" spans="1:12" ht="15" x14ac:dyDescent="0.25">
      <c r="A139"/>
      <c r="B139"/>
      <c r="C139"/>
      <c r="D139"/>
      <c r="E139"/>
      <c r="F139"/>
      <c r="G139" s="80"/>
      <c r="H139" s="80"/>
      <c r="I139" s="80"/>
      <c r="J139" s="80"/>
      <c r="K139" s="80"/>
      <c r="L139" s="80"/>
    </row>
    <row r="140" spans="1:12" ht="15" x14ac:dyDescent="0.25">
      <c r="A140"/>
      <c r="B140" s="10"/>
      <c r="C140"/>
      <c r="D140"/>
      <c r="E140"/>
      <c r="F140"/>
      <c r="G140" s="80"/>
      <c r="H140" s="80"/>
      <c r="I140" s="80"/>
      <c r="J140" s="80"/>
      <c r="K140" s="80"/>
      <c r="L140" s="80"/>
    </row>
    <row r="141" spans="1:12" ht="15" x14ac:dyDescent="0.25">
      <c r="A141"/>
      <c r="B141" s="10" t="s">
        <v>43</v>
      </c>
      <c r="C141"/>
      <c r="D141"/>
      <c r="E141"/>
      <c r="F141" s="15"/>
      <c r="G141" s="80"/>
      <c r="H141" s="80"/>
      <c r="I141" s="80"/>
      <c r="J141" s="80"/>
      <c r="K141" s="80"/>
      <c r="L141" s="80"/>
    </row>
    <row r="142" spans="1:12" ht="15" x14ac:dyDescent="0.25">
      <c r="A142"/>
      <c r="B142"/>
      <c r="C142"/>
      <c r="D142"/>
      <c r="E142"/>
      <c r="F142" s="28"/>
      <c r="G142" s="80"/>
      <c r="H142" s="80"/>
      <c r="I142" s="80"/>
      <c r="J142" s="80"/>
      <c r="K142" s="80"/>
      <c r="L142" s="80"/>
    </row>
    <row r="143" spans="1:12" ht="15" x14ac:dyDescent="0.25">
      <c r="A143"/>
      <c r="B143" s="10" t="s">
        <v>44</v>
      </c>
      <c r="C143"/>
      <c r="D143"/>
      <c r="E143"/>
      <c r="F143" s="28"/>
      <c r="G143" s="80"/>
      <c r="H143" s="80"/>
      <c r="I143" s="80"/>
      <c r="J143" s="80"/>
      <c r="K143" s="80"/>
      <c r="L143" s="80"/>
    </row>
    <row r="144" spans="1:12" ht="15" x14ac:dyDescent="0.25">
      <c r="A144"/>
      <c r="B144"/>
      <c r="C144" s="59">
        <v>2024</v>
      </c>
      <c r="D144" s="15"/>
      <c r="E144" s="15"/>
      <c r="F144" s="28"/>
      <c r="G144" s="80"/>
      <c r="H144" s="80"/>
      <c r="I144" s="80"/>
      <c r="J144" s="80"/>
      <c r="K144" s="80"/>
      <c r="L144" s="80"/>
    </row>
    <row r="145" spans="1:12" ht="15" x14ac:dyDescent="0.25">
      <c r="A145"/>
      <c r="B145" s="1" t="s">
        <v>45</v>
      </c>
      <c r="C145" s="2">
        <v>23133846.129999999</v>
      </c>
      <c r="D145" s="52"/>
      <c r="E145" s="114"/>
      <c r="F145" s="28"/>
      <c r="G145" s="80"/>
      <c r="H145" s="80"/>
      <c r="I145" s="80"/>
      <c r="J145" s="80"/>
      <c r="K145" s="80"/>
      <c r="L145" s="80"/>
    </row>
    <row r="146" spans="1:12" ht="15" x14ac:dyDescent="0.25">
      <c r="A146"/>
      <c r="B146" s="1" t="s">
        <v>46</v>
      </c>
      <c r="C146" s="2">
        <v>5549468.3600000003</v>
      </c>
      <c r="D146" s="52"/>
      <c r="E146" s="114"/>
      <c r="F146" s="28"/>
      <c r="G146" s="80"/>
      <c r="H146" s="80"/>
      <c r="I146" s="80"/>
      <c r="J146" s="80"/>
      <c r="K146" s="80"/>
      <c r="L146" s="80"/>
    </row>
    <row r="147" spans="1:12" ht="15" x14ac:dyDescent="0.25">
      <c r="A147"/>
      <c r="B147" s="5" t="s">
        <v>47</v>
      </c>
      <c r="C147" s="2">
        <v>10672007.09</v>
      </c>
      <c r="D147" s="52"/>
      <c r="E147" s="114"/>
      <c r="F147" s="28"/>
      <c r="G147" s="80"/>
      <c r="H147" s="80"/>
      <c r="I147" s="80"/>
      <c r="J147" s="80"/>
      <c r="K147" s="80"/>
      <c r="L147" s="80"/>
    </row>
    <row r="148" spans="1:12" ht="15" x14ac:dyDescent="0.25">
      <c r="A148"/>
      <c r="B148" s="1" t="s">
        <v>48</v>
      </c>
      <c r="C148" s="2">
        <v>15220086.42</v>
      </c>
      <c r="D148" s="52"/>
      <c r="E148" s="114"/>
      <c r="F148" s="28"/>
      <c r="G148" s="80"/>
      <c r="H148" s="80"/>
      <c r="I148" s="80"/>
      <c r="J148" s="80"/>
      <c r="K148" s="80"/>
      <c r="L148" s="80"/>
    </row>
    <row r="149" spans="1:12" ht="15" x14ac:dyDescent="0.25">
      <c r="A149"/>
      <c r="B149" s="1" t="s">
        <v>49</v>
      </c>
      <c r="C149" s="2">
        <v>966302.04</v>
      </c>
      <c r="D149" s="52"/>
      <c r="E149" s="114"/>
      <c r="F149" s="28"/>
      <c r="G149" s="80"/>
      <c r="H149" s="80"/>
      <c r="I149" s="80"/>
      <c r="J149" s="80"/>
      <c r="K149" s="80"/>
      <c r="L149" s="80"/>
    </row>
    <row r="150" spans="1:12" ht="15" x14ac:dyDescent="0.25">
      <c r="A150"/>
      <c r="B150" s="1" t="s">
        <v>50</v>
      </c>
      <c r="C150" s="2">
        <v>394973.95</v>
      </c>
      <c r="D150" s="52"/>
      <c r="E150" s="114"/>
      <c r="F150" s="28"/>
      <c r="G150" s="80"/>
      <c r="H150" s="80"/>
      <c r="I150" s="80"/>
      <c r="J150" s="80"/>
      <c r="K150" s="80"/>
      <c r="L150" s="80"/>
    </row>
    <row r="151" spans="1:12" ht="15" x14ac:dyDescent="0.25">
      <c r="A151"/>
      <c r="B151" s="1" t="s">
        <v>51</v>
      </c>
      <c r="C151" s="2">
        <v>758452.47</v>
      </c>
      <c r="D151" s="52"/>
      <c r="E151" s="114"/>
      <c r="F151" s="28"/>
      <c r="G151" s="80"/>
      <c r="H151" s="80"/>
      <c r="I151" s="80"/>
      <c r="J151" s="80"/>
      <c r="K151" s="80"/>
      <c r="L151" s="80"/>
    </row>
    <row r="152" spans="1:12" ht="15" x14ac:dyDescent="0.25">
      <c r="A152"/>
      <c r="B152" s="1" t="s">
        <v>52</v>
      </c>
      <c r="C152" s="2">
        <v>0</v>
      </c>
      <c r="D152" s="52"/>
      <c r="E152" s="114"/>
      <c r="F152" s="28"/>
      <c r="G152" s="80"/>
      <c r="H152" s="80"/>
      <c r="I152" s="80"/>
      <c r="J152" s="80"/>
      <c r="K152" s="80"/>
      <c r="L152" s="80"/>
    </row>
    <row r="153" spans="1:12" ht="15" x14ac:dyDescent="0.25">
      <c r="A153"/>
      <c r="B153" s="1" t="s">
        <v>53</v>
      </c>
      <c r="C153" s="2">
        <v>2638558.71</v>
      </c>
      <c r="D153" s="52"/>
      <c r="E153" s="114"/>
      <c r="F153" s="28"/>
      <c r="G153" s="80"/>
      <c r="H153" s="80"/>
      <c r="I153" s="80"/>
      <c r="J153" s="80"/>
      <c r="K153" s="80"/>
      <c r="L153" s="80"/>
    </row>
    <row r="154" spans="1:12" ht="15" x14ac:dyDescent="0.25">
      <c r="A154"/>
      <c r="B154" s="1" t="s">
        <v>54</v>
      </c>
      <c r="C154" s="2">
        <v>0</v>
      </c>
      <c r="D154" s="52"/>
      <c r="E154" s="114"/>
      <c r="F154" s="28"/>
      <c r="G154" s="80"/>
      <c r="H154" s="80"/>
      <c r="I154" s="80"/>
      <c r="J154" s="80"/>
      <c r="K154" s="80"/>
      <c r="L154" s="80"/>
    </row>
    <row r="155" spans="1:12" ht="15" x14ac:dyDescent="0.25">
      <c r="A155"/>
      <c r="B155" s="1" t="s">
        <v>55</v>
      </c>
      <c r="C155" s="2">
        <v>99862.39</v>
      </c>
      <c r="D155" s="52"/>
      <c r="E155" s="114"/>
      <c r="F155" s="28"/>
      <c r="G155" s="80"/>
      <c r="H155" s="80"/>
      <c r="I155" s="80"/>
      <c r="J155" s="80"/>
      <c r="K155" s="80"/>
      <c r="L155" s="80"/>
    </row>
    <row r="156" spans="1:12" ht="15" x14ac:dyDescent="0.25">
      <c r="A156"/>
      <c r="B156" s="1" t="s">
        <v>56</v>
      </c>
      <c r="C156" s="2">
        <v>600364.02</v>
      </c>
      <c r="D156" s="52"/>
      <c r="E156" s="114"/>
      <c r="F156" s="28"/>
      <c r="G156" s="80"/>
      <c r="H156" s="80"/>
      <c r="I156" s="80"/>
      <c r="J156" s="80"/>
      <c r="K156" s="80"/>
      <c r="L156" s="80"/>
    </row>
    <row r="157" spans="1:12" ht="15" x14ac:dyDescent="0.25">
      <c r="A157"/>
      <c r="B157" s="1" t="s">
        <v>57</v>
      </c>
      <c r="C157" s="2">
        <v>971318.39</v>
      </c>
      <c r="D157" s="52"/>
      <c r="E157" s="114"/>
      <c r="F157" s="28"/>
      <c r="G157" s="80"/>
      <c r="H157" s="80"/>
      <c r="I157" s="80"/>
      <c r="J157" s="80"/>
      <c r="K157" s="80"/>
      <c r="L157" s="80"/>
    </row>
    <row r="158" spans="1:12" ht="15" x14ac:dyDescent="0.25">
      <c r="A158"/>
      <c r="B158" s="1" t="s">
        <v>58</v>
      </c>
      <c r="C158" s="2">
        <v>113774.95</v>
      </c>
      <c r="D158" s="52"/>
      <c r="E158" s="114"/>
      <c r="F158" s="28"/>
      <c r="G158" s="80"/>
      <c r="H158" s="80"/>
      <c r="I158" s="80"/>
      <c r="J158" s="80"/>
      <c r="K158" s="80"/>
      <c r="L158" s="80"/>
    </row>
    <row r="159" spans="1:12" ht="15" x14ac:dyDescent="0.25">
      <c r="A159"/>
      <c r="B159" s="1" t="s">
        <v>59</v>
      </c>
      <c r="C159" s="2">
        <v>626191.82999999996</v>
      </c>
      <c r="D159" s="52"/>
      <c r="E159" s="114"/>
      <c r="F159" s="28"/>
      <c r="G159" s="80"/>
      <c r="H159" s="80"/>
      <c r="I159" s="80"/>
      <c r="J159" s="80"/>
      <c r="K159" s="80"/>
      <c r="L159" s="80"/>
    </row>
    <row r="160" spans="1:12" ht="15" x14ac:dyDescent="0.25">
      <c r="A160"/>
      <c r="B160" s="1" t="s">
        <v>60</v>
      </c>
      <c r="C160" s="2">
        <v>891568.13</v>
      </c>
      <c r="D160" s="52"/>
      <c r="E160" s="114"/>
      <c r="F160" s="28"/>
      <c r="G160" s="80"/>
      <c r="H160" s="80"/>
      <c r="I160" s="80"/>
      <c r="J160" s="80"/>
      <c r="K160" s="80"/>
      <c r="L160" s="80"/>
    </row>
    <row r="161" spans="1:12" ht="15" x14ac:dyDescent="0.25">
      <c r="A161"/>
      <c r="B161" s="1" t="s">
        <v>61</v>
      </c>
      <c r="C161" s="2">
        <v>0</v>
      </c>
      <c r="D161" s="52"/>
      <c r="E161" s="114"/>
      <c r="F161" s="28"/>
      <c r="G161" s="80"/>
      <c r="H161" s="80"/>
      <c r="I161" s="80"/>
      <c r="J161" s="80"/>
      <c r="K161" s="80"/>
      <c r="L161" s="80"/>
    </row>
    <row r="162" spans="1:12" ht="15" x14ac:dyDescent="0.25">
      <c r="A162"/>
      <c r="B162" s="1" t="s">
        <v>62</v>
      </c>
      <c r="C162" s="2">
        <v>830818.22</v>
      </c>
      <c r="D162" s="52"/>
      <c r="E162" s="114"/>
      <c r="F162" s="28"/>
      <c r="G162" s="80"/>
      <c r="H162" s="80"/>
      <c r="I162" s="80"/>
      <c r="J162" s="80"/>
      <c r="K162" s="80"/>
      <c r="L162" s="80"/>
    </row>
    <row r="163" spans="1:12" ht="15" x14ac:dyDescent="0.25">
      <c r="A163"/>
      <c r="B163" s="1" t="s">
        <v>63</v>
      </c>
      <c r="C163" s="2">
        <v>113102.73</v>
      </c>
      <c r="D163" s="52"/>
      <c r="E163" s="114"/>
      <c r="F163" s="28"/>
      <c r="G163" s="80"/>
      <c r="H163" s="80"/>
      <c r="I163" s="80"/>
      <c r="J163" s="80"/>
      <c r="K163" s="80"/>
      <c r="L163" s="80"/>
    </row>
    <row r="164" spans="1:12" ht="15" x14ac:dyDescent="0.25">
      <c r="A164"/>
      <c r="B164" s="1" t="s">
        <v>64</v>
      </c>
      <c r="C164" s="2">
        <v>142778.07999999999</v>
      </c>
      <c r="D164" s="52"/>
      <c r="E164" s="114"/>
      <c r="F164" s="28"/>
      <c r="G164" s="80"/>
      <c r="H164" s="80"/>
      <c r="I164" s="80"/>
      <c r="J164" s="80"/>
      <c r="K164" s="80"/>
      <c r="L164" s="80"/>
    </row>
    <row r="165" spans="1:12" ht="15" x14ac:dyDescent="0.25">
      <c r="A165"/>
      <c r="B165" s="4" t="s">
        <v>65</v>
      </c>
      <c r="C165" s="30">
        <f>SUM(C142:C164)</f>
        <v>63725497.910000004</v>
      </c>
      <c r="D165" s="58"/>
      <c r="E165" s="119"/>
      <c r="F165" s="29"/>
      <c r="G165" s="80"/>
      <c r="H165" s="80"/>
      <c r="I165" s="80"/>
      <c r="J165" s="80"/>
      <c r="K165" s="80"/>
      <c r="L165" s="80"/>
    </row>
    <row r="166" spans="1:12" ht="15" x14ac:dyDescent="0.25">
      <c r="A166"/>
      <c r="B166"/>
      <c r="C166"/>
      <c r="D166"/>
      <c r="E166"/>
      <c r="F166"/>
      <c r="G166" s="80"/>
      <c r="H166" s="80"/>
      <c r="I166" s="80"/>
      <c r="J166" s="80"/>
      <c r="K166" s="80"/>
      <c r="L166" s="80"/>
    </row>
    <row r="167" spans="1:12" ht="15" x14ac:dyDescent="0.25">
      <c r="A167"/>
      <c r="B167" s="4" t="s">
        <v>145</v>
      </c>
      <c r="C167" s="10"/>
      <c r="D167" s="10"/>
      <c r="E167" s="10"/>
      <c r="F167"/>
      <c r="G167" s="80"/>
      <c r="H167" s="80"/>
      <c r="I167" s="80"/>
      <c r="J167" s="80"/>
      <c r="K167" s="80"/>
      <c r="L167" s="80"/>
    </row>
    <row r="168" spans="1:12" ht="15" x14ac:dyDescent="0.25">
      <c r="A168"/>
      <c r="B168" s="4"/>
      <c r="C168" s="10"/>
      <c r="D168" s="10"/>
      <c r="E168" s="10"/>
      <c r="F168"/>
      <c r="G168" s="80"/>
      <c r="H168" s="80"/>
      <c r="I168" s="80"/>
      <c r="J168" s="80"/>
      <c r="K168" s="80"/>
      <c r="L168" s="80"/>
    </row>
    <row r="169" spans="1:12" ht="15" x14ac:dyDescent="0.25">
      <c r="A169"/>
      <c r="B169" s="4"/>
      <c r="C169" s="10"/>
      <c r="D169" s="10"/>
      <c r="E169" s="10"/>
      <c r="F169"/>
      <c r="G169" s="80"/>
      <c r="H169" s="80"/>
      <c r="I169" s="80"/>
      <c r="J169" s="80"/>
      <c r="K169" s="80"/>
      <c r="L169" s="80"/>
    </row>
    <row r="170" spans="1:12" ht="15" x14ac:dyDescent="0.25">
      <c r="A170"/>
      <c r="B170" s="1"/>
      <c r="C170"/>
      <c r="D170"/>
      <c r="E170"/>
      <c r="F170"/>
      <c r="G170" s="80"/>
      <c r="H170" s="80"/>
      <c r="I170" s="80"/>
      <c r="J170" s="80"/>
      <c r="K170" s="80"/>
      <c r="L170" s="80"/>
    </row>
    <row r="171" spans="1:12" ht="15" x14ac:dyDescent="0.25">
      <c r="A171"/>
      <c r="B171" s="1"/>
      <c r="C171"/>
      <c r="D171"/>
      <c r="E171"/>
      <c r="F171"/>
      <c r="G171" s="80"/>
      <c r="H171" s="80"/>
      <c r="I171" s="80"/>
      <c r="J171" s="80"/>
      <c r="K171" s="80"/>
      <c r="L171" s="80"/>
    </row>
    <row r="172" spans="1:12" ht="15" x14ac:dyDescent="0.25">
      <c r="A172"/>
      <c r="B172" s="10" t="s">
        <v>66</v>
      </c>
      <c r="C172"/>
      <c r="D172"/>
      <c r="E172"/>
      <c r="F172"/>
      <c r="G172" s="80"/>
      <c r="H172" s="80"/>
      <c r="I172" s="80"/>
      <c r="J172" s="80"/>
      <c r="K172" s="80"/>
      <c r="L172" s="80"/>
    </row>
    <row r="173" spans="1:12" ht="15" x14ac:dyDescent="0.25">
      <c r="A173"/>
      <c r="B173"/>
      <c r="C173"/>
      <c r="D173"/>
      <c r="E173"/>
      <c r="F173"/>
      <c r="G173" s="80"/>
      <c r="H173" s="80"/>
      <c r="I173" s="80"/>
      <c r="J173" s="80"/>
      <c r="K173" s="80"/>
      <c r="L173" s="80"/>
    </row>
    <row r="174" spans="1:12" ht="15" x14ac:dyDescent="0.25">
      <c r="A174"/>
      <c r="B174" s="10" t="s">
        <v>146</v>
      </c>
      <c r="C174" s="10"/>
      <c r="D174" s="10"/>
      <c r="E174" s="10"/>
      <c r="F174"/>
      <c r="G174" s="80"/>
      <c r="H174" s="80"/>
      <c r="I174" s="80"/>
      <c r="J174" s="80"/>
      <c r="K174" s="80"/>
      <c r="L174" s="80"/>
    </row>
    <row r="175" spans="1:12" ht="15" x14ac:dyDescent="0.25">
      <c r="A175" s="10"/>
      <c r="B175" s="10"/>
      <c r="C175" s="10"/>
      <c r="D175" s="10"/>
      <c r="E175" s="10"/>
      <c r="F175"/>
      <c r="G175" s="80"/>
      <c r="H175" s="80"/>
      <c r="I175" s="80"/>
      <c r="J175" s="80"/>
      <c r="K175" s="80"/>
      <c r="L175" s="80"/>
    </row>
    <row r="176" spans="1:12" ht="15" x14ac:dyDescent="0.25">
      <c r="A176"/>
      <c r="B176"/>
      <c r="C176"/>
      <c r="D176"/>
      <c r="E176"/>
      <c r="F176"/>
      <c r="G176" s="80"/>
      <c r="H176" s="80"/>
      <c r="I176" s="80"/>
      <c r="J176" s="80"/>
      <c r="K176" s="80"/>
      <c r="L176" s="80"/>
    </row>
    <row r="177" spans="1:12" ht="15" x14ac:dyDescent="0.25">
      <c r="A177"/>
      <c r="B177" s="10" t="s">
        <v>31</v>
      </c>
      <c r="C177" s="59">
        <v>2024</v>
      </c>
      <c r="D177" s="15"/>
      <c r="E177" s="15"/>
      <c r="F177" s="15"/>
      <c r="G177" s="80"/>
      <c r="H177" s="80"/>
      <c r="I177" s="80"/>
      <c r="J177" s="80"/>
      <c r="K177" s="80"/>
      <c r="L177" s="80"/>
    </row>
    <row r="178" spans="1:12" ht="15" x14ac:dyDescent="0.25">
      <c r="A178"/>
      <c r="B178" s="1" t="s">
        <v>67</v>
      </c>
      <c r="C178" s="2">
        <v>0</v>
      </c>
      <c r="D178" s="52"/>
      <c r="E178" s="113"/>
      <c r="F178" s="57"/>
      <c r="G178" s="80"/>
      <c r="H178" s="80"/>
      <c r="I178" s="80"/>
      <c r="J178" s="80"/>
      <c r="K178" s="80"/>
      <c r="L178" s="80"/>
    </row>
    <row r="179" spans="1:12" ht="15" x14ac:dyDescent="0.25">
      <c r="A179"/>
      <c r="B179" s="1" t="s">
        <v>68</v>
      </c>
      <c r="C179" s="2">
        <v>442835.29</v>
      </c>
      <c r="D179" s="52"/>
      <c r="E179" s="113"/>
      <c r="F179" s="57"/>
      <c r="G179" s="80"/>
      <c r="H179" s="80"/>
      <c r="I179" s="80"/>
      <c r="J179" s="80"/>
      <c r="K179" s="80"/>
      <c r="L179" s="80"/>
    </row>
    <row r="180" spans="1:12" ht="15" x14ac:dyDescent="0.25">
      <c r="A180" s="10"/>
      <c r="B180" s="1" t="s">
        <v>69</v>
      </c>
      <c r="C180" s="2">
        <v>0</v>
      </c>
      <c r="D180" s="52"/>
      <c r="E180" s="113"/>
      <c r="F180" s="57"/>
      <c r="G180" s="80"/>
      <c r="H180" s="80"/>
      <c r="I180" s="80"/>
      <c r="J180" s="80"/>
      <c r="K180" s="80"/>
      <c r="L180" s="80"/>
    </row>
    <row r="181" spans="1:12" ht="15" x14ac:dyDescent="0.25">
      <c r="A181"/>
      <c r="B181" s="1" t="s">
        <v>70</v>
      </c>
      <c r="C181" s="2">
        <v>0</v>
      </c>
      <c r="D181" s="52"/>
      <c r="E181" s="113"/>
      <c r="F181" s="57"/>
      <c r="G181" s="80"/>
      <c r="H181" s="80"/>
      <c r="I181" s="80"/>
      <c r="J181" s="80"/>
      <c r="K181" s="80"/>
      <c r="L181" s="80"/>
    </row>
    <row r="182" spans="1:12" ht="15" x14ac:dyDescent="0.25">
      <c r="A182"/>
      <c r="B182" s="1" t="s">
        <v>71</v>
      </c>
      <c r="C182" s="2">
        <v>0</v>
      </c>
      <c r="D182" s="52"/>
      <c r="E182" s="113"/>
      <c r="F182" s="57"/>
      <c r="G182" s="80"/>
      <c r="H182" s="80"/>
      <c r="I182" s="80"/>
      <c r="J182" s="80"/>
      <c r="K182" s="80"/>
      <c r="L182" s="80"/>
    </row>
    <row r="183" spans="1:12" ht="15" x14ac:dyDescent="0.25">
      <c r="A183"/>
      <c r="B183" s="1" t="s">
        <v>147</v>
      </c>
      <c r="C183" s="2">
        <v>314347.42</v>
      </c>
      <c r="D183" s="52"/>
      <c r="E183" s="113"/>
      <c r="F183" s="57"/>
      <c r="G183" s="80"/>
      <c r="H183" s="80"/>
      <c r="I183" s="80"/>
      <c r="J183" s="80"/>
      <c r="K183" s="80"/>
      <c r="L183" s="80"/>
    </row>
    <row r="184" spans="1:12" ht="15" x14ac:dyDescent="0.25">
      <c r="A184"/>
      <c r="B184" s="1" t="s">
        <v>72</v>
      </c>
      <c r="C184" s="2">
        <v>0</v>
      </c>
      <c r="D184" s="52"/>
      <c r="E184" s="113"/>
      <c r="F184" s="57"/>
      <c r="G184" s="80"/>
      <c r="H184" s="80"/>
      <c r="I184" s="80"/>
      <c r="J184" s="80"/>
      <c r="K184" s="80"/>
      <c r="L184" s="80"/>
    </row>
    <row r="185" spans="1:12" ht="15" x14ac:dyDescent="0.25">
      <c r="A185"/>
      <c r="B185" s="1" t="s">
        <v>73</v>
      </c>
      <c r="C185" s="2">
        <v>0</v>
      </c>
      <c r="D185" s="52"/>
      <c r="E185" s="113"/>
      <c r="F185" s="57"/>
      <c r="G185" s="80"/>
      <c r="H185" s="80"/>
      <c r="I185" s="80"/>
      <c r="J185" s="80"/>
      <c r="K185" s="80"/>
      <c r="L185" s="80"/>
    </row>
    <row r="186" spans="1:12" ht="15" x14ac:dyDescent="0.25">
      <c r="A186"/>
      <c r="B186" s="4" t="s">
        <v>74</v>
      </c>
      <c r="C186" s="30">
        <f>SUM(C178:C185)</f>
        <v>757182.71</v>
      </c>
      <c r="D186" s="58"/>
      <c r="E186" s="120"/>
      <c r="F186" s="61"/>
      <c r="G186" s="80"/>
      <c r="H186" s="80"/>
      <c r="I186" s="80"/>
      <c r="J186" s="80"/>
      <c r="K186" s="80"/>
      <c r="L186" s="80"/>
    </row>
    <row r="187" spans="1:12" ht="15" x14ac:dyDescent="0.25">
      <c r="A187"/>
      <c r="B187"/>
      <c r="C187"/>
      <c r="D187"/>
      <c r="E187"/>
      <c r="F187"/>
      <c r="G187" s="80"/>
      <c r="H187" s="80"/>
      <c r="I187" s="80"/>
      <c r="J187" s="80"/>
      <c r="K187" s="80"/>
      <c r="L187" s="80"/>
    </row>
    <row r="188" spans="1:12" ht="15" x14ac:dyDescent="0.25">
      <c r="A188"/>
      <c r="B188"/>
      <c r="C188"/>
      <c r="D188"/>
      <c r="E188"/>
      <c r="F188"/>
      <c r="G188" s="80"/>
      <c r="H188" s="80"/>
      <c r="I188" s="80"/>
      <c r="J188" s="80"/>
      <c r="K188" s="80"/>
      <c r="L188" s="80"/>
    </row>
    <row r="189" spans="1:12" ht="15" x14ac:dyDescent="0.25">
      <c r="A189"/>
      <c r="B189" s="10" t="s">
        <v>75</v>
      </c>
      <c r="C189" t="s">
        <v>3</v>
      </c>
      <c r="D189"/>
      <c r="E189"/>
      <c r="F189"/>
      <c r="G189" s="80"/>
      <c r="H189" s="80"/>
      <c r="I189" s="80"/>
      <c r="J189" s="80"/>
      <c r="K189" s="80"/>
      <c r="L189" s="80"/>
    </row>
    <row r="190" spans="1:12" ht="15" x14ac:dyDescent="0.25">
      <c r="A190"/>
      <c r="B190"/>
      <c r="C190"/>
      <c r="D190"/>
      <c r="E190"/>
      <c r="F190" t="s">
        <v>3</v>
      </c>
      <c r="G190" s="80"/>
      <c r="H190" s="80"/>
      <c r="I190" s="80"/>
      <c r="J190" s="80"/>
      <c r="K190" s="80"/>
      <c r="L190" s="80"/>
    </row>
    <row r="191" spans="1:12" ht="15" x14ac:dyDescent="0.25">
      <c r="A191"/>
      <c r="B191" s="10" t="s">
        <v>148</v>
      </c>
      <c r="C191" s="10"/>
      <c r="D191" s="10"/>
      <c r="E191" s="10"/>
      <c r="F191"/>
      <c r="G191" s="80"/>
      <c r="H191" s="80"/>
      <c r="I191" s="80"/>
      <c r="J191" s="80"/>
      <c r="K191" s="80"/>
      <c r="L191" s="80"/>
    </row>
    <row r="192" spans="1:12" ht="15" x14ac:dyDescent="0.25">
      <c r="A192"/>
      <c r="B192" s="10"/>
      <c r="C192" s="10"/>
      <c r="D192" s="10"/>
      <c r="E192" s="10"/>
      <c r="F192"/>
      <c r="G192" s="80"/>
      <c r="H192" s="80"/>
      <c r="I192" s="80"/>
      <c r="J192" s="80"/>
      <c r="K192" s="80"/>
      <c r="L192" s="80"/>
    </row>
    <row r="193" spans="1:12" ht="15" x14ac:dyDescent="0.25">
      <c r="A193"/>
      <c r="B193" s="10"/>
      <c r="C193"/>
      <c r="D193"/>
      <c r="E193"/>
      <c r="F193"/>
      <c r="G193" s="80"/>
      <c r="H193" s="80"/>
      <c r="I193" s="80"/>
      <c r="J193" s="80"/>
      <c r="K193" s="80"/>
      <c r="L193" s="80"/>
    </row>
    <row r="194" spans="1:12" ht="15" x14ac:dyDescent="0.25">
      <c r="A194"/>
      <c r="B194" s="10" t="s">
        <v>76</v>
      </c>
      <c r="C194" s="59">
        <v>2024</v>
      </c>
      <c r="D194" s="15"/>
      <c r="E194" s="15"/>
      <c r="F194" s="15"/>
      <c r="G194" s="80"/>
      <c r="H194" s="80"/>
      <c r="I194" s="80"/>
      <c r="J194" s="80"/>
      <c r="K194" s="80"/>
      <c r="L194" s="80"/>
    </row>
    <row r="195" spans="1:12" ht="15" x14ac:dyDescent="0.25">
      <c r="A195"/>
      <c r="B195" s="1" t="s">
        <v>77</v>
      </c>
      <c r="C195" s="2">
        <v>17636956.109999999</v>
      </c>
      <c r="D195" s="52"/>
      <c r="E195" s="114"/>
      <c r="F195" s="28"/>
      <c r="G195" s="80"/>
      <c r="H195" s="80"/>
      <c r="I195" s="80"/>
      <c r="J195" s="80"/>
      <c r="K195" s="80"/>
      <c r="L195" s="80"/>
    </row>
    <row r="196" spans="1:12" ht="15" x14ac:dyDescent="0.25">
      <c r="A196"/>
      <c r="B196" s="1" t="s">
        <v>78</v>
      </c>
      <c r="C196" s="2">
        <v>1277156.05</v>
      </c>
      <c r="D196" s="52"/>
      <c r="E196" s="114"/>
      <c r="F196" s="28"/>
      <c r="G196" s="80"/>
      <c r="H196" s="80"/>
      <c r="I196" s="80"/>
      <c r="J196" s="80"/>
      <c r="K196" s="80"/>
      <c r="L196" s="80"/>
    </row>
    <row r="197" spans="1:12" ht="15" x14ac:dyDescent="0.25">
      <c r="A197"/>
      <c r="B197" s="10" t="s">
        <v>79</v>
      </c>
      <c r="C197" s="30">
        <f>SUM(C195:C196)</f>
        <v>18914112.16</v>
      </c>
      <c r="D197" s="58"/>
      <c r="E197" s="119"/>
      <c r="F197" s="29"/>
      <c r="G197" s="80"/>
      <c r="H197" s="80"/>
      <c r="I197" s="80"/>
      <c r="J197" s="80"/>
      <c r="K197" s="80"/>
      <c r="L197" s="80"/>
    </row>
    <row r="198" spans="1:12" ht="15" x14ac:dyDescent="0.25">
      <c r="A198"/>
      <c r="B198"/>
      <c r="C198"/>
      <c r="D198"/>
      <c r="E198"/>
      <c r="F198"/>
      <c r="G198" s="80"/>
      <c r="H198" s="80"/>
      <c r="I198" s="80"/>
      <c r="J198" s="80"/>
      <c r="K198" s="80"/>
      <c r="L198" s="80"/>
    </row>
    <row r="199" spans="1:12" ht="15" x14ac:dyDescent="0.25">
      <c r="A199"/>
      <c r="B199"/>
      <c r="C199"/>
      <c r="D199"/>
      <c r="E199"/>
      <c r="F199"/>
      <c r="G199" s="80"/>
      <c r="H199" s="80"/>
      <c r="I199" s="80"/>
      <c r="J199" s="80"/>
      <c r="K199" s="80"/>
      <c r="L199" s="80"/>
    </row>
    <row r="200" spans="1:12" ht="15" x14ac:dyDescent="0.25">
      <c r="A200"/>
      <c r="B200"/>
      <c r="C200"/>
      <c r="D200"/>
      <c r="E200"/>
      <c r="F200"/>
      <c r="G200" s="80"/>
      <c r="H200" s="80"/>
      <c r="I200" s="80"/>
      <c r="J200" s="80"/>
      <c r="K200" s="80"/>
      <c r="L200" s="80"/>
    </row>
    <row r="201" spans="1:12" ht="15" x14ac:dyDescent="0.25">
      <c r="A201"/>
      <c r="B201" s="10"/>
      <c r="C201"/>
      <c r="D201"/>
      <c r="E201" s="25" t="s">
        <v>3</v>
      </c>
      <c r="F201" s="25"/>
      <c r="G201" s="80"/>
      <c r="H201" s="80"/>
      <c r="I201" s="80"/>
      <c r="J201" s="80"/>
      <c r="K201" s="80"/>
      <c r="L201" s="80"/>
    </row>
    <row r="202" spans="1:12" ht="15" x14ac:dyDescent="0.25">
      <c r="A202"/>
      <c r="B202" s="10" t="s">
        <v>80</v>
      </c>
      <c r="C202"/>
      <c r="D202"/>
      <c r="E202" s="25" t="s">
        <v>3</v>
      </c>
      <c r="F202"/>
      <c r="G202" s="80"/>
      <c r="H202" s="80"/>
      <c r="I202" s="80"/>
      <c r="J202" s="80"/>
      <c r="K202" s="80"/>
      <c r="L202" s="80"/>
    </row>
    <row r="203" spans="1:12" ht="15" x14ac:dyDescent="0.25">
      <c r="A203"/>
      <c r="B203"/>
      <c r="C203"/>
      <c r="D203"/>
      <c r="E203"/>
      <c r="F203"/>
      <c r="G203" s="80"/>
      <c r="H203" s="80"/>
      <c r="I203" s="80"/>
      <c r="J203" s="80"/>
      <c r="K203" s="80"/>
      <c r="L203" s="80"/>
    </row>
    <row r="204" spans="1:12" ht="15" x14ac:dyDescent="0.25">
      <c r="A204"/>
      <c r="B204" s="10" t="s">
        <v>149</v>
      </c>
      <c r="C204" s="10"/>
      <c r="D204" s="10"/>
      <c r="E204" s="10"/>
      <c r="F204"/>
      <c r="G204" s="80"/>
      <c r="H204" s="80"/>
      <c r="I204" s="80"/>
      <c r="J204" s="80"/>
      <c r="K204" s="80"/>
      <c r="L204" s="80"/>
    </row>
    <row r="205" spans="1:12" ht="15" x14ac:dyDescent="0.25">
      <c r="A205"/>
      <c r="B205"/>
      <c r="C205"/>
      <c r="D205"/>
      <c r="E205"/>
      <c r="F205"/>
      <c r="G205" s="80"/>
      <c r="H205" s="80"/>
      <c r="I205" s="80"/>
      <c r="J205" s="80"/>
      <c r="K205" s="80"/>
      <c r="L205" s="80"/>
    </row>
    <row r="206" spans="1:12" ht="15" x14ac:dyDescent="0.25">
      <c r="A206"/>
      <c r="B206" s="15" t="s">
        <v>31</v>
      </c>
      <c r="C206" s="59">
        <v>2024</v>
      </c>
      <c r="D206" s="15"/>
      <c r="E206" s="15"/>
      <c r="F206" s="15"/>
      <c r="G206" s="80"/>
      <c r="H206" s="80"/>
      <c r="I206" s="80"/>
      <c r="J206" s="80"/>
      <c r="K206" s="80"/>
      <c r="L206" s="80"/>
    </row>
    <row r="207" spans="1:12" ht="15" x14ac:dyDescent="0.25">
      <c r="A207"/>
      <c r="B207" s="1" t="s">
        <v>81</v>
      </c>
      <c r="C207" s="2">
        <v>91680609.390000001</v>
      </c>
      <c r="D207" s="52"/>
      <c r="E207" s="114"/>
      <c r="F207" s="28"/>
      <c r="G207" s="80"/>
      <c r="H207" s="80"/>
      <c r="I207" s="80"/>
      <c r="J207" s="80"/>
      <c r="K207" s="80"/>
      <c r="L207" s="80"/>
    </row>
    <row r="208" spans="1:12" ht="15" x14ac:dyDescent="0.25">
      <c r="A208"/>
      <c r="B208" s="1" t="s">
        <v>82</v>
      </c>
      <c r="C208" s="2">
        <v>3984687.56</v>
      </c>
      <c r="D208" s="52"/>
      <c r="E208" s="114"/>
      <c r="F208" s="28"/>
      <c r="G208" s="80"/>
      <c r="H208" s="80"/>
      <c r="I208" s="80"/>
      <c r="J208" s="80"/>
      <c r="K208" s="80"/>
      <c r="L208" s="80"/>
    </row>
    <row r="209" spans="1:12" ht="15" x14ac:dyDescent="0.25">
      <c r="A209"/>
      <c r="B209" s="10" t="s">
        <v>83</v>
      </c>
      <c r="C209" s="27">
        <f>SUM(C207:C208)</f>
        <v>95665296.950000003</v>
      </c>
      <c r="D209" s="58"/>
      <c r="E209" s="119"/>
      <c r="F209" s="29"/>
      <c r="G209" s="80"/>
      <c r="H209" s="80"/>
      <c r="I209" s="80"/>
      <c r="J209" s="80"/>
      <c r="K209" s="80"/>
      <c r="L209" s="80"/>
    </row>
    <row r="210" spans="1:12" ht="15" x14ac:dyDescent="0.25">
      <c r="A210"/>
      <c r="B210"/>
      <c r="C210"/>
      <c r="D210"/>
      <c r="E210"/>
      <c r="F210"/>
      <c r="G210" s="80"/>
      <c r="H210" s="80"/>
      <c r="I210" s="80"/>
      <c r="J210" s="80"/>
      <c r="K210" s="80"/>
      <c r="L210" s="80"/>
    </row>
    <row r="211" spans="1:12" ht="15" x14ac:dyDescent="0.25">
      <c r="A211"/>
      <c r="B211"/>
      <c r="C211"/>
      <c r="D211"/>
      <c r="E211"/>
      <c r="F211"/>
      <c r="G211" s="80"/>
      <c r="H211" s="80"/>
      <c r="I211" s="80"/>
      <c r="J211" s="80"/>
      <c r="K211" s="80"/>
      <c r="L211" s="80"/>
    </row>
    <row r="212" spans="1:12" ht="15" x14ac:dyDescent="0.25">
      <c r="A212"/>
      <c r="B212"/>
      <c r="C212"/>
      <c r="D212"/>
      <c r="E212"/>
      <c r="F212"/>
      <c r="G212" s="80"/>
      <c r="H212" s="80"/>
      <c r="I212" s="80"/>
      <c r="J212" s="80"/>
      <c r="K212" s="80"/>
      <c r="L212" s="80"/>
    </row>
    <row r="213" spans="1:12" ht="15" x14ac:dyDescent="0.25">
      <c r="A213"/>
      <c r="B213" s="10" t="s">
        <v>84</v>
      </c>
      <c r="C213"/>
      <c r="D213"/>
      <c r="E213"/>
      <c r="F213"/>
      <c r="G213" s="80"/>
      <c r="H213" s="80"/>
      <c r="I213" s="80"/>
      <c r="J213" s="80"/>
      <c r="K213" s="80"/>
      <c r="L213" s="80"/>
    </row>
    <row r="214" spans="1:12" ht="15" x14ac:dyDescent="0.25">
      <c r="A214"/>
      <c r="B214" s="10"/>
      <c r="C214"/>
      <c r="D214"/>
      <c r="E214"/>
      <c r="F214"/>
      <c r="G214" s="80"/>
      <c r="H214" s="80"/>
      <c r="I214" s="80"/>
      <c r="J214" s="80"/>
      <c r="K214" s="80"/>
      <c r="L214" s="80"/>
    </row>
    <row r="215" spans="1:12" ht="15" x14ac:dyDescent="0.25">
      <c r="A215"/>
      <c r="B215" s="10" t="s">
        <v>150</v>
      </c>
      <c r="C215" s="10"/>
      <c r="D215" s="10"/>
      <c r="E215" s="10"/>
      <c r="F215"/>
      <c r="G215" s="80"/>
      <c r="H215" s="80"/>
      <c r="I215" s="80"/>
      <c r="J215" s="80"/>
      <c r="K215" s="80"/>
      <c r="L215" s="80"/>
    </row>
    <row r="216" spans="1:12" ht="15" x14ac:dyDescent="0.25">
      <c r="A216"/>
      <c r="B216" s="10"/>
      <c r="C216" s="10"/>
      <c r="D216" s="10"/>
      <c r="E216"/>
      <c r="F216"/>
    </row>
    <row r="217" spans="1:12" ht="15" x14ac:dyDescent="0.25">
      <c r="A217"/>
      <c r="B217" s="10"/>
      <c r="C217"/>
      <c r="D217"/>
      <c r="E217"/>
      <c r="F217"/>
    </row>
    <row r="218" spans="1:12" ht="15" x14ac:dyDescent="0.25">
      <c r="A218"/>
      <c r="B218" s="17" t="s">
        <v>31</v>
      </c>
      <c r="C218" s="59">
        <v>2024</v>
      </c>
      <c r="D218" s="15"/>
      <c r="E218" s="15"/>
      <c r="F218" s="15"/>
    </row>
    <row r="219" spans="1:12" ht="15" x14ac:dyDescent="0.25">
      <c r="A219"/>
      <c r="B219" s="1" t="s">
        <v>85</v>
      </c>
      <c r="C219" s="2">
        <v>0</v>
      </c>
      <c r="D219" s="52"/>
      <c r="E219" s="114"/>
      <c r="F219" s="28"/>
    </row>
    <row r="220" spans="1:12" ht="15" x14ac:dyDescent="0.25">
      <c r="A220"/>
      <c r="B220" s="1" t="s">
        <v>86</v>
      </c>
      <c r="C220" s="2">
        <v>32441.33</v>
      </c>
      <c r="D220" s="52"/>
      <c r="E220" s="114"/>
      <c r="F220" s="28"/>
    </row>
    <row r="221" spans="1:12" ht="15" x14ac:dyDescent="0.25">
      <c r="A221"/>
      <c r="B221" s="1" t="s">
        <v>87</v>
      </c>
      <c r="C221" s="2">
        <v>0</v>
      </c>
      <c r="D221" s="52"/>
      <c r="E221" s="114"/>
      <c r="F221" s="28"/>
    </row>
    <row r="222" spans="1:12" ht="15" x14ac:dyDescent="0.25">
      <c r="A222"/>
      <c r="B222" s="1" t="s">
        <v>88</v>
      </c>
      <c r="C222" s="2">
        <v>1619060.86</v>
      </c>
      <c r="D222" s="52"/>
      <c r="E222" s="114"/>
      <c r="F222" s="28"/>
    </row>
    <row r="223" spans="1:12" ht="15" x14ac:dyDescent="0.25">
      <c r="A223"/>
      <c r="B223" s="1" t="s">
        <v>89</v>
      </c>
      <c r="C223" s="2">
        <v>0</v>
      </c>
      <c r="D223" s="52"/>
      <c r="E223" s="114"/>
      <c r="F223" s="28"/>
    </row>
    <row r="224" spans="1:12" ht="15" x14ac:dyDescent="0.25">
      <c r="A224"/>
      <c r="B224" s="4" t="s">
        <v>90</v>
      </c>
      <c r="C224" s="38">
        <f>SUM(C219:C223)</f>
        <v>1651502.1900000002</v>
      </c>
      <c r="D224" s="37"/>
      <c r="E224" s="119"/>
      <c r="F224" s="28"/>
    </row>
    <row r="225" spans="1:6" ht="15" x14ac:dyDescent="0.25">
      <c r="A225"/>
      <c r="B225"/>
      <c r="C225"/>
      <c r="D225"/>
      <c r="E225" s="33"/>
      <c r="F225"/>
    </row>
    <row r="226" spans="1:6" ht="15" x14ac:dyDescent="0.25">
      <c r="A226"/>
      <c r="B226"/>
      <c r="C226" s="22"/>
      <c r="D226"/>
      <c r="E226" s="35"/>
      <c r="F226"/>
    </row>
    <row r="227" spans="1:6" ht="15" x14ac:dyDescent="0.25">
      <c r="A227"/>
      <c r="B227"/>
      <c r="C227" s="9"/>
      <c r="D227" s="9"/>
      <c r="E227" s="9"/>
      <c r="F227" s="9"/>
    </row>
    <row r="228" spans="1:6" ht="15" x14ac:dyDescent="0.25">
      <c r="A228"/>
      <c r="B228" s="10"/>
      <c r="C228"/>
      <c r="D228"/>
      <c r="E228"/>
      <c r="F228"/>
    </row>
    <row r="229" spans="1:6" ht="15" x14ac:dyDescent="0.25">
      <c r="A229"/>
      <c r="B229" s="10" t="s">
        <v>91</v>
      </c>
      <c r="C229" s="46"/>
      <c r="D229" s="46"/>
      <c r="E229" s="9"/>
      <c r="F229" s="9"/>
    </row>
    <row r="230" spans="1:6" ht="15" x14ac:dyDescent="0.25">
      <c r="A230"/>
      <c r="B230"/>
      <c r="C230" s="9"/>
      <c r="D230" s="9"/>
      <c r="E230" s="9"/>
      <c r="F230" s="9"/>
    </row>
    <row r="231" spans="1:6" ht="15" x14ac:dyDescent="0.25">
      <c r="A231"/>
      <c r="B231" s="109">
        <v>2024</v>
      </c>
      <c r="C231" s="110"/>
      <c r="D231" s="110"/>
      <c r="E231" s="110"/>
      <c r="F231" s="112"/>
    </row>
    <row r="232" spans="1:6" ht="30" x14ac:dyDescent="0.25">
      <c r="A232"/>
      <c r="B232" s="122"/>
      <c r="C232" s="123" t="s">
        <v>92</v>
      </c>
      <c r="D232" s="123" t="s">
        <v>93</v>
      </c>
      <c r="E232" s="124" t="s">
        <v>94</v>
      </c>
      <c r="F232" s="125" t="s">
        <v>95</v>
      </c>
    </row>
    <row r="233" spans="1:6" ht="15" x14ac:dyDescent="0.25">
      <c r="A233"/>
      <c r="B233" s="6" t="s">
        <v>96</v>
      </c>
      <c r="C233" s="46">
        <v>630164055.62</v>
      </c>
      <c r="D233" s="46">
        <v>144190314.24000001</v>
      </c>
      <c r="E233" s="47">
        <v>2729227.82</v>
      </c>
      <c r="F233" s="58">
        <f>SUM(C233:E233)</f>
        <v>777083597.68000007</v>
      </c>
    </row>
    <row r="234" spans="1:6" ht="15" x14ac:dyDescent="0.25">
      <c r="A234"/>
      <c r="B234" s="126" t="s">
        <v>97</v>
      </c>
      <c r="C234" s="74">
        <f>611004+5893032.5+31860+101370</f>
        <v>6637266.5</v>
      </c>
      <c r="D234" s="50">
        <v>1520064.55</v>
      </c>
      <c r="E234" s="50">
        <v>0</v>
      </c>
      <c r="F234" s="64">
        <f>SUM(C234:E234)</f>
        <v>8157331.0499999998</v>
      </c>
    </row>
    <row r="235" spans="1:6" ht="15" x14ac:dyDescent="0.25">
      <c r="A235"/>
      <c r="B235" s="6" t="s">
        <v>98</v>
      </c>
      <c r="C235" s="46">
        <f>SUM(C233:C234)</f>
        <v>636801322.12</v>
      </c>
      <c r="D235" s="46">
        <f>SUM(D233:D234)</f>
        <v>145710378.79000002</v>
      </c>
      <c r="E235" s="47">
        <f>SUM(E233:E234)</f>
        <v>2729227.82</v>
      </c>
      <c r="F235" s="47">
        <f>F233+F234</f>
        <v>785240928.73000002</v>
      </c>
    </row>
    <row r="236" spans="1:6" ht="15" x14ac:dyDescent="0.25">
      <c r="A236"/>
      <c r="B236" s="127" t="s">
        <v>152</v>
      </c>
      <c r="C236" s="50">
        <v>0</v>
      </c>
      <c r="D236" s="50"/>
      <c r="E236" s="51"/>
      <c r="F236" s="51">
        <v>0</v>
      </c>
    </row>
    <row r="237" spans="1:6" ht="15" x14ac:dyDescent="0.25">
      <c r="A237"/>
      <c r="B237" s="6"/>
      <c r="C237" s="46">
        <f>C235+C236</f>
        <v>636801322.12</v>
      </c>
      <c r="D237" s="46">
        <f t="shared" ref="D237:F237" si="0">D235+D236</f>
        <v>145710378.79000002</v>
      </c>
      <c r="E237" s="46">
        <f t="shared" si="0"/>
        <v>2729227.82</v>
      </c>
      <c r="F237" s="46">
        <f t="shared" si="0"/>
        <v>785240928.73000002</v>
      </c>
    </row>
    <row r="238" spans="1:6" ht="15" x14ac:dyDescent="0.25">
      <c r="A238"/>
      <c r="B238" s="127" t="s">
        <v>99</v>
      </c>
      <c r="C238" s="128">
        <v>0</v>
      </c>
      <c r="D238" s="128"/>
      <c r="E238" s="129"/>
      <c r="F238" s="129"/>
    </row>
    <row r="239" spans="1:6" ht="15" x14ac:dyDescent="0.25">
      <c r="A239"/>
      <c r="B239" s="130" t="s">
        <v>100</v>
      </c>
      <c r="C239" s="131">
        <f>-469953022.6</f>
        <v>-469953022.60000002</v>
      </c>
      <c r="D239" s="131">
        <v>-99782178.390000001</v>
      </c>
      <c r="E239" s="132">
        <v>-1699639.33</v>
      </c>
      <c r="F239" s="132">
        <f>SUM(C239:E239)</f>
        <v>-571434840.32000005</v>
      </c>
    </row>
    <row r="240" spans="1:6" ht="15" x14ac:dyDescent="0.25">
      <c r="A240"/>
      <c r="B240" s="126" t="s">
        <v>101</v>
      </c>
      <c r="C240" s="133">
        <f>-2132270.08</f>
        <v>-2132270.0800000001</v>
      </c>
      <c r="D240" s="63">
        <v>-286447.93</v>
      </c>
      <c r="E240" s="64">
        <v>-3233.48</v>
      </c>
      <c r="F240" s="64">
        <f>SUM(C240:E240)</f>
        <v>-2421951.4900000002</v>
      </c>
    </row>
    <row r="241" spans="1:11" ht="15" x14ac:dyDescent="0.25">
      <c r="A241"/>
      <c r="B241" s="134" t="s">
        <v>102</v>
      </c>
      <c r="C241" s="50">
        <f>SUM(C239:C240)</f>
        <v>-472085292.68000001</v>
      </c>
      <c r="D241" s="50">
        <f>SUM(D239:D240)</f>
        <v>-100068626.32000001</v>
      </c>
      <c r="E241" s="51">
        <f>SUM(E239:E240)</f>
        <v>-1702872.81</v>
      </c>
      <c r="F241" s="51">
        <f>SUM(F239:F240)</f>
        <v>-573856791.81000006</v>
      </c>
    </row>
    <row r="242" spans="1:11" ht="15.75" thickBot="1" x14ac:dyDescent="0.3">
      <c r="A242"/>
      <c r="B242" s="135" t="s">
        <v>153</v>
      </c>
      <c r="C242" s="44">
        <f>+C237+C241</f>
        <v>164716029.44</v>
      </c>
      <c r="D242" s="44">
        <f>+D235+D241</f>
        <v>45641752.470000014</v>
      </c>
      <c r="E242" s="45">
        <f>+E235+E241</f>
        <v>1026355.0099999998</v>
      </c>
      <c r="F242" s="45">
        <f>F237+F241</f>
        <v>211384136.91999996</v>
      </c>
    </row>
    <row r="243" spans="1:11" ht="15" x14ac:dyDescent="0.25">
      <c r="A243"/>
      <c r="B243" s="10"/>
      <c r="C243" s="10"/>
      <c r="D243" s="10"/>
      <c r="E243" s="10"/>
      <c r="F243"/>
      <c r="K243" s="2"/>
    </row>
    <row r="244" spans="1:11" ht="15" x14ac:dyDescent="0.25">
      <c r="A244"/>
      <c r="B244" s="10" t="s">
        <v>154</v>
      </c>
      <c r="C244" s="10"/>
      <c r="D244" s="10"/>
      <c r="E244" s="10"/>
      <c r="F244"/>
      <c r="K244" s="2"/>
    </row>
    <row r="245" spans="1:11" ht="15" x14ac:dyDescent="0.25">
      <c r="A245"/>
      <c r="B245" s="10"/>
      <c r="C245" s="10"/>
      <c r="D245" s="10"/>
      <c r="E245" s="10"/>
      <c r="F245"/>
      <c r="K245" s="2"/>
    </row>
    <row r="246" spans="1:11" ht="15" x14ac:dyDescent="0.25">
      <c r="A246"/>
      <c r="B246" s="10" t="s">
        <v>105</v>
      </c>
      <c r="C246"/>
      <c r="D246"/>
      <c r="E246"/>
      <c r="F246"/>
    </row>
    <row r="247" spans="1:11" ht="15" x14ac:dyDescent="0.25">
      <c r="A247"/>
      <c r="B247"/>
      <c r="C247"/>
      <c r="D247"/>
      <c r="E247"/>
      <c r="F247"/>
    </row>
    <row r="248" spans="1:11" ht="15" x14ac:dyDescent="0.25">
      <c r="A248"/>
      <c r="B248" s="10" t="s">
        <v>13</v>
      </c>
      <c r="C248"/>
      <c r="D248"/>
      <c r="E248"/>
      <c r="F248"/>
    </row>
    <row r="249" spans="1:11" ht="15" x14ac:dyDescent="0.25">
      <c r="A249"/>
      <c r="B249"/>
      <c r="C249"/>
      <c r="D249"/>
      <c r="E249"/>
      <c r="F249"/>
    </row>
    <row r="250" spans="1:11" ht="15" x14ac:dyDescent="0.25">
      <c r="A250"/>
      <c r="B250" s="10" t="s">
        <v>106</v>
      </c>
      <c r="C250"/>
      <c r="D250"/>
      <c r="E250"/>
      <c r="F250"/>
    </row>
    <row r="251" spans="1:11" ht="15" x14ac:dyDescent="0.25">
      <c r="A251"/>
      <c r="B251"/>
      <c r="C251"/>
      <c r="D251"/>
      <c r="E251"/>
      <c r="F251"/>
    </row>
    <row r="252" spans="1:11" ht="15" x14ac:dyDescent="0.25">
      <c r="A252"/>
      <c r="B252" s="10" t="s">
        <v>151</v>
      </c>
      <c r="C252" s="10"/>
      <c r="D252" s="10"/>
      <c r="E252" s="10"/>
      <c r="F252"/>
    </row>
    <row r="253" spans="1:11" ht="15" x14ac:dyDescent="0.25">
      <c r="A253"/>
      <c r="B253"/>
      <c r="C253"/>
      <c r="D253"/>
      <c r="E253"/>
      <c r="F253"/>
    </row>
    <row r="254" spans="1:11" ht="15" x14ac:dyDescent="0.25">
      <c r="A254"/>
      <c r="B254" s="10" t="s">
        <v>3</v>
      </c>
      <c r="C254"/>
      <c r="D254"/>
      <c r="E254"/>
      <c r="F254" s="62"/>
    </row>
    <row r="255" spans="1:11" ht="15" x14ac:dyDescent="0.25">
      <c r="A255"/>
      <c r="B255" s="15" t="s">
        <v>76</v>
      </c>
      <c r="C255" s="59">
        <v>2024</v>
      </c>
      <c r="D255" s="15"/>
      <c r="E255" s="15"/>
      <c r="F255"/>
    </row>
    <row r="256" spans="1:11" ht="15" x14ac:dyDescent="0.25">
      <c r="A256"/>
      <c r="B256" t="s">
        <v>107</v>
      </c>
      <c r="C256" s="2">
        <v>235483850.53999999</v>
      </c>
      <c r="D256" s="52"/>
      <c r="E256" s="114"/>
      <c r="F256"/>
    </row>
    <row r="257" spans="1:6" ht="15" x14ac:dyDescent="0.25">
      <c r="A257"/>
      <c r="B257" s="10" t="s">
        <v>108</v>
      </c>
      <c r="C257" s="27">
        <f>C256</f>
        <v>235483850.53999999</v>
      </c>
      <c r="D257" s="31"/>
      <c r="E257" s="119"/>
      <c r="F257"/>
    </row>
    <row r="258" spans="1:6" ht="15" x14ac:dyDescent="0.25">
      <c r="A258"/>
      <c r="B258"/>
      <c r="C258"/>
      <c r="D258"/>
      <c r="E258"/>
      <c r="F258"/>
    </row>
    <row r="259" spans="1:6" ht="15" x14ac:dyDescent="0.25">
      <c r="A259"/>
      <c r="B259"/>
      <c r="C259"/>
      <c r="D259"/>
      <c r="E259"/>
      <c r="F259"/>
    </row>
    <row r="260" spans="1:6" ht="15" x14ac:dyDescent="0.25">
      <c r="A260"/>
      <c r="B260"/>
      <c r="C260"/>
      <c r="D260"/>
      <c r="E260"/>
      <c r="F260"/>
    </row>
    <row r="261" spans="1:6" ht="15" x14ac:dyDescent="0.25">
      <c r="A261"/>
      <c r="B261" s="10"/>
      <c r="C261"/>
      <c r="D261"/>
      <c r="E261"/>
      <c r="F261"/>
    </row>
    <row r="262" spans="1:6" ht="15" x14ac:dyDescent="0.25">
      <c r="A262"/>
      <c r="B262" s="10"/>
      <c r="C262"/>
      <c r="D262"/>
      <c r="E262"/>
      <c r="F262"/>
    </row>
    <row r="263" spans="1:6" ht="15" x14ac:dyDescent="0.25">
      <c r="A263"/>
      <c r="B263" s="10" t="s">
        <v>109</v>
      </c>
      <c r="C263"/>
      <c r="D263"/>
      <c r="E263"/>
      <c r="F263" t="s">
        <v>3</v>
      </c>
    </row>
    <row r="264" spans="1:6" ht="15" x14ac:dyDescent="0.25">
      <c r="A264"/>
      <c r="B264" s="10"/>
      <c r="C264" s="10"/>
      <c r="D264" s="10"/>
      <c r="E264" s="10"/>
      <c r="F264"/>
    </row>
    <row r="265" spans="1:6" ht="15" x14ac:dyDescent="0.25">
      <c r="A265"/>
      <c r="B265" s="15" t="s">
        <v>76</v>
      </c>
      <c r="C265" s="59">
        <v>2024</v>
      </c>
      <c r="D265" s="15"/>
      <c r="E265" s="15"/>
      <c r="F265"/>
    </row>
    <row r="266" spans="1:6" ht="15" x14ac:dyDescent="0.25">
      <c r="A266"/>
      <c r="B266" t="s">
        <v>110</v>
      </c>
      <c r="C266" s="12">
        <v>0</v>
      </c>
      <c r="D266" s="54"/>
      <c r="E266" s="114"/>
      <c r="F266"/>
    </row>
    <row r="267" spans="1:6" ht="15" x14ac:dyDescent="0.25">
      <c r="A267"/>
      <c r="B267" t="s">
        <v>111</v>
      </c>
      <c r="C267" s="12">
        <v>0</v>
      </c>
      <c r="D267" s="54"/>
      <c r="E267" s="114"/>
      <c r="F267" s="18"/>
    </row>
    <row r="268" spans="1:6" ht="15" x14ac:dyDescent="0.25">
      <c r="A268"/>
      <c r="B268" t="s">
        <v>112</v>
      </c>
      <c r="C268" s="12">
        <v>0</v>
      </c>
      <c r="D268" s="54"/>
      <c r="E268" s="114"/>
      <c r="F268"/>
    </row>
    <row r="269" spans="1:6" ht="15" x14ac:dyDescent="0.25">
      <c r="A269"/>
      <c r="B269" t="s">
        <v>113</v>
      </c>
      <c r="C269" s="12">
        <v>0</v>
      </c>
      <c r="D269" s="54"/>
      <c r="E269" s="114"/>
      <c r="F269"/>
    </row>
    <row r="270" spans="1:6" ht="15" x14ac:dyDescent="0.25">
      <c r="A270"/>
      <c r="B270" t="s">
        <v>114</v>
      </c>
      <c r="C270" s="12">
        <v>0</v>
      </c>
      <c r="D270" s="54"/>
      <c r="E270" s="114"/>
      <c r="F270"/>
    </row>
    <row r="271" spans="1:6" ht="15" x14ac:dyDescent="0.25">
      <c r="A271"/>
      <c r="B271" s="10" t="s">
        <v>115</v>
      </c>
      <c r="C271" s="60">
        <f>SUM(C266:C270)</f>
        <v>0</v>
      </c>
      <c r="D271" s="72"/>
      <c r="E271" s="114"/>
      <c r="F271"/>
    </row>
    <row r="272" spans="1:6" ht="15" x14ac:dyDescent="0.25">
      <c r="A272"/>
      <c r="B272"/>
      <c r="C272"/>
      <c r="D272"/>
      <c r="E272"/>
      <c r="F272"/>
    </row>
    <row r="273" spans="1:6" ht="15" x14ac:dyDescent="0.25">
      <c r="A273"/>
      <c r="B273" s="10" t="s">
        <v>116</v>
      </c>
      <c r="C273" t="s">
        <v>27</v>
      </c>
      <c r="D273"/>
      <c r="E273"/>
      <c r="F273"/>
    </row>
    <row r="274" spans="1:6" ht="15" x14ac:dyDescent="0.25">
      <c r="A274"/>
      <c r="B274"/>
      <c r="C274"/>
      <c r="D274"/>
      <c r="E274"/>
      <c r="F274"/>
    </row>
    <row r="275" spans="1:6" ht="15" x14ac:dyDescent="0.25">
      <c r="A275"/>
      <c r="B275" s="10" t="s">
        <v>155</v>
      </c>
      <c r="C275" s="10"/>
      <c r="D275" s="10"/>
      <c r="E275" s="10"/>
      <c r="F275"/>
    </row>
    <row r="276" spans="1:6" ht="15" x14ac:dyDescent="0.25">
      <c r="A276"/>
      <c r="B276" s="10"/>
      <c r="C276" s="10"/>
      <c r="D276" s="10"/>
      <c r="E276" s="10"/>
      <c r="F276"/>
    </row>
    <row r="277" spans="1:6" ht="15" x14ac:dyDescent="0.25">
      <c r="A277"/>
      <c r="B277" s="10"/>
      <c r="C277" s="10"/>
      <c r="D277" s="10"/>
      <c r="E277" s="10"/>
      <c r="F277"/>
    </row>
    <row r="278" spans="1:6" ht="15" x14ac:dyDescent="0.25">
      <c r="A278"/>
      <c r="B278" s="10" t="s">
        <v>31</v>
      </c>
      <c r="C278" s="59">
        <v>2024</v>
      </c>
      <c r="D278" s="15"/>
      <c r="E278" s="15"/>
      <c r="F278"/>
    </row>
    <row r="279" spans="1:6" ht="15" x14ac:dyDescent="0.25">
      <c r="A279"/>
      <c r="B279" s="117" t="s">
        <v>117</v>
      </c>
      <c r="C279" s="34">
        <v>534638142.77999997</v>
      </c>
      <c r="D279" s="55"/>
      <c r="E279" s="115"/>
      <c r="F279" s="9"/>
    </row>
    <row r="280" spans="1:6" ht="15" x14ac:dyDescent="0.25">
      <c r="A280"/>
      <c r="B280" s="117" t="s">
        <v>118</v>
      </c>
      <c r="C280" s="79">
        <f>C39</f>
        <v>-152546662.84</v>
      </c>
      <c r="D280" s="37"/>
      <c r="E280" s="115"/>
      <c r="F280" s="9"/>
    </row>
    <row r="281" spans="1:6" ht="15" x14ac:dyDescent="0.25">
      <c r="A281"/>
      <c r="B281" s="117" t="s">
        <v>25</v>
      </c>
      <c r="C281" s="16">
        <v>-6070597.1199999899</v>
      </c>
      <c r="D281" s="55"/>
      <c r="E281" s="115"/>
      <c r="F281" s="9"/>
    </row>
    <row r="282" spans="1:6" ht="15" x14ac:dyDescent="0.25">
      <c r="A282"/>
      <c r="B282" s="24" t="s">
        <v>22</v>
      </c>
      <c r="C282" s="32">
        <f>SUM(C279:C281)</f>
        <v>376020882.81999993</v>
      </c>
      <c r="D282" s="121"/>
      <c r="E282" s="119"/>
      <c r="F282" s="9"/>
    </row>
    <row r="283" spans="1:6" ht="15" x14ac:dyDescent="0.25">
      <c r="A283"/>
      <c r="B283"/>
      <c r="C283"/>
      <c r="D283"/>
      <c r="E283"/>
      <c r="F283"/>
    </row>
    <row r="288" spans="1:6" ht="15" x14ac:dyDescent="0.25">
      <c r="B288" s="108"/>
    </row>
    <row r="289" spans="1:3" ht="15" x14ac:dyDescent="0.25">
      <c r="A289" s="108" t="s">
        <v>138</v>
      </c>
      <c r="B289" s="101"/>
    </row>
    <row r="290" spans="1:3" x14ac:dyDescent="0.25">
      <c r="B290" s="23" t="s">
        <v>137</v>
      </c>
    </row>
    <row r="296" spans="1:3" ht="15" x14ac:dyDescent="0.25">
      <c r="A296" s="101" t="s">
        <v>128</v>
      </c>
      <c r="C296" s="101" t="s">
        <v>129</v>
      </c>
    </row>
    <row r="297" spans="1:3" ht="15" x14ac:dyDescent="0.25">
      <c r="A297" s="101" t="s">
        <v>119</v>
      </c>
      <c r="C297" s="101" t="s">
        <v>26</v>
      </c>
    </row>
  </sheetData>
  <sheetProtection sheet="1" objects="1" scenarios="1"/>
  <mergeCells count="14">
    <mergeCell ref="A1:E1"/>
    <mergeCell ref="A2:E2"/>
    <mergeCell ref="A3:E3"/>
    <mergeCell ref="A9:E9"/>
    <mergeCell ref="A10:E10"/>
    <mergeCell ref="A11:E11"/>
    <mergeCell ref="A12:E12"/>
    <mergeCell ref="A48:E48"/>
    <mergeCell ref="A49:E49"/>
    <mergeCell ref="B57:C57"/>
    <mergeCell ref="A55:B55"/>
    <mergeCell ref="C55:E55"/>
    <mergeCell ref="A56:B56"/>
    <mergeCell ref="C56:E56"/>
  </mergeCells>
  <pageMargins left="0.25" right="0.25" top="0.75" bottom="0" header="0.3" footer="0.3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J33"/>
  <sheetViews>
    <sheetView topLeftCell="A6" workbookViewId="0">
      <selection activeCell="B11" sqref="B11"/>
    </sheetView>
  </sheetViews>
  <sheetFormatPr baseColWidth="10" defaultColWidth="11.42578125" defaultRowHeight="15" x14ac:dyDescent="0.25"/>
  <cols>
    <col min="2" max="2" width="33.570312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15" t="s">
        <v>120</v>
      </c>
    </row>
    <row r="4" spans="2:10" x14ac:dyDescent="0.25">
      <c r="B4" s="10" t="s">
        <v>91</v>
      </c>
    </row>
    <row r="7" spans="2:10" x14ac:dyDescent="0.25">
      <c r="B7" s="8">
        <v>2022</v>
      </c>
      <c r="C7" s="36" t="s">
        <v>3</v>
      </c>
      <c r="D7" s="36" t="s">
        <v>3</v>
      </c>
      <c r="E7" s="36" t="s">
        <v>3</v>
      </c>
      <c r="F7" s="36" t="s">
        <v>3</v>
      </c>
      <c r="G7" s="10"/>
    </row>
    <row r="8" spans="2:10" ht="45" x14ac:dyDescent="0.25">
      <c r="B8" s="39"/>
      <c r="C8" s="3" t="s">
        <v>92</v>
      </c>
      <c r="D8" s="3" t="s">
        <v>93</v>
      </c>
      <c r="E8" s="40" t="s">
        <v>121</v>
      </c>
      <c r="F8" s="41" t="s">
        <v>95</v>
      </c>
      <c r="G8" s="34"/>
    </row>
    <row r="9" spans="2:10" x14ac:dyDescent="0.25">
      <c r="B9" s="6" t="s">
        <v>122</v>
      </c>
      <c r="C9" s="46">
        <v>449507907.79000002</v>
      </c>
      <c r="D9" s="46">
        <v>122232782.17</v>
      </c>
      <c r="E9" s="47">
        <v>2729227.82</v>
      </c>
      <c r="F9" s="47">
        <f>SUM(C9:E9)</f>
        <v>574469917.78000009</v>
      </c>
      <c r="G9" s="34"/>
    </row>
    <row r="10" spans="2:10" x14ac:dyDescent="0.25">
      <c r="B10" s="7" t="s">
        <v>104</v>
      </c>
      <c r="C10" s="74">
        <v>0</v>
      </c>
      <c r="D10" s="50">
        <v>0</v>
      </c>
      <c r="E10" s="50">
        <v>0</v>
      </c>
      <c r="F10" s="64">
        <f>SUM(C10:E10)</f>
        <v>0</v>
      </c>
      <c r="G10" s="34"/>
      <c r="H10" t="s">
        <v>123</v>
      </c>
    </row>
    <row r="11" spans="2:10" x14ac:dyDescent="0.25">
      <c r="B11" s="6">
        <v>2021</v>
      </c>
      <c r="C11" s="50">
        <f>SUM(C9:C10)</f>
        <v>449507907.79000002</v>
      </c>
      <c r="D11" s="50">
        <f>SUM(D9:D10)</f>
        <v>122232782.17</v>
      </c>
      <c r="E11" s="51">
        <f>SUM(E9:E10)</f>
        <v>2729227.82</v>
      </c>
      <c r="F11" s="51">
        <f>SUM(F9:F10)</f>
        <v>574469917.78000009</v>
      </c>
      <c r="G11" s="34"/>
    </row>
    <row r="12" spans="2:10" ht="13.5" customHeight="1" x14ac:dyDescent="0.25">
      <c r="B12" s="6"/>
      <c r="C12" s="46"/>
      <c r="D12" s="46"/>
      <c r="E12" s="47"/>
      <c r="F12" s="47"/>
      <c r="G12" s="34"/>
    </row>
    <row r="13" spans="2:10" x14ac:dyDescent="0.25">
      <c r="B13" s="6" t="s">
        <v>99</v>
      </c>
      <c r="C13" s="42"/>
      <c r="D13" s="42"/>
      <c r="E13" s="43"/>
      <c r="F13" s="43"/>
      <c r="G13" s="34"/>
    </row>
    <row r="14" spans="2:10" x14ac:dyDescent="0.25">
      <c r="B14" s="7" t="s">
        <v>100</v>
      </c>
      <c r="C14" s="75">
        <v>-421749166.25</v>
      </c>
      <c r="D14" s="48">
        <v>-93251455.700000003</v>
      </c>
      <c r="E14" s="49">
        <v>-1628502.77</v>
      </c>
      <c r="F14" s="49">
        <f>SUM(C14:E14)</f>
        <v>-516629124.71999997</v>
      </c>
      <c r="G14" s="34"/>
      <c r="J14" t="s">
        <v>124</v>
      </c>
    </row>
    <row r="15" spans="2:10" x14ac:dyDescent="0.25">
      <c r="B15" s="7" t="s">
        <v>101</v>
      </c>
      <c r="C15" s="63">
        <f>-1000930.82-168624.26-6845.11</f>
        <v>-1176400.1900000002</v>
      </c>
      <c r="D15" s="63">
        <f>-17087.82-164344.35-1563.6-6178.8-3615.91</f>
        <v>-192790.48</v>
      </c>
      <c r="E15" s="64">
        <f>-3233.48-10733.72-573.56</f>
        <v>-14540.759999999998</v>
      </c>
      <c r="F15" s="64">
        <f>SUM(C15:E15)</f>
        <v>-1383731.4300000002</v>
      </c>
      <c r="G15" s="34"/>
      <c r="H15" s="11">
        <v>4111062.73</v>
      </c>
      <c r="I15" s="11">
        <v>7417352.54</v>
      </c>
      <c r="J15" s="56">
        <f>+I15-H15</f>
        <v>3306289.81</v>
      </c>
    </row>
    <row r="16" spans="2:10" x14ac:dyDescent="0.25">
      <c r="B16" s="6" t="s">
        <v>102</v>
      </c>
      <c r="C16" s="50">
        <f>SUM(C14:C15)</f>
        <v>-422925566.44</v>
      </c>
      <c r="D16" s="50">
        <f>SUM(D14:D15)</f>
        <v>-93444246.180000007</v>
      </c>
      <c r="E16" s="51">
        <f>SUM(E14:E15)</f>
        <v>-1643043.53</v>
      </c>
      <c r="F16" s="51">
        <f>SUM(F14:F15)</f>
        <v>-518012856.14999998</v>
      </c>
      <c r="G16" s="34"/>
    </row>
    <row r="17" spans="2:8" ht="15.75" thickBot="1" x14ac:dyDescent="0.3">
      <c r="B17" s="4" t="s">
        <v>125</v>
      </c>
      <c r="C17" s="44">
        <f>+C11+C16</f>
        <v>26582341.350000024</v>
      </c>
      <c r="D17" s="44">
        <f>+D11+D16</f>
        <v>28788535.989999995</v>
      </c>
      <c r="E17" s="45">
        <f>+E11+E16</f>
        <v>1086184.2899999998</v>
      </c>
      <c r="F17" s="45">
        <f>+F11+F16</f>
        <v>56457061.630000114</v>
      </c>
      <c r="G17" s="34"/>
    </row>
    <row r="18" spans="2:8" ht="15.75" thickTop="1" x14ac:dyDescent="0.25">
      <c r="H18" s="9">
        <f>F17-F15</f>
        <v>57840793.060000114</v>
      </c>
    </row>
    <row r="19" spans="2:8" x14ac:dyDescent="0.25">
      <c r="C19" s="16" t="s">
        <v>3</v>
      </c>
      <c r="D19" s="16" t="s">
        <v>3</v>
      </c>
      <c r="E19" s="16" t="s">
        <v>3</v>
      </c>
      <c r="F19" s="9" t="s">
        <v>3</v>
      </c>
    </row>
    <row r="20" spans="2:8" x14ac:dyDescent="0.25">
      <c r="B20" s="8">
        <v>2020</v>
      </c>
      <c r="C20" s="10"/>
      <c r="D20" s="10"/>
      <c r="E20" s="10"/>
      <c r="F20" s="10"/>
    </row>
    <row r="21" spans="2:8" ht="30" x14ac:dyDescent="0.25">
      <c r="B21" s="39"/>
      <c r="C21" s="3" t="s">
        <v>92</v>
      </c>
      <c r="D21" s="3" t="s">
        <v>93</v>
      </c>
      <c r="E21" s="40" t="s">
        <v>94</v>
      </c>
      <c r="F21" s="41" t="s">
        <v>95</v>
      </c>
    </row>
    <row r="22" spans="2:8" x14ac:dyDescent="0.25">
      <c r="B22" s="6" t="s">
        <v>103</v>
      </c>
      <c r="C22" s="65">
        <v>440519234.88999999</v>
      </c>
      <c r="D22" s="65">
        <v>115086882.84</v>
      </c>
      <c r="E22" s="66">
        <v>2050790.8</v>
      </c>
      <c r="F22" s="66">
        <f>SUM(A22:E22)</f>
        <v>557656908.52999997</v>
      </c>
    </row>
    <row r="23" spans="2:8" ht="15.75" thickBot="1" x14ac:dyDescent="0.3">
      <c r="B23" s="7" t="s">
        <v>104</v>
      </c>
      <c r="C23" s="65">
        <v>3719107.44</v>
      </c>
      <c r="D23" s="13">
        <v>0</v>
      </c>
      <c r="E23" s="65">
        <v>0</v>
      </c>
      <c r="F23" s="66">
        <f>SUM(A23:E23)</f>
        <v>3719107.44</v>
      </c>
    </row>
    <row r="24" spans="2:8" ht="15.75" thickBot="1" x14ac:dyDescent="0.3">
      <c r="B24" s="7" t="s">
        <v>126</v>
      </c>
      <c r="C24" s="67">
        <f>SUM(C22:C23)</f>
        <v>444238342.32999998</v>
      </c>
      <c r="D24" s="67">
        <f>SUM(D22:D23)</f>
        <v>115086882.84</v>
      </c>
      <c r="E24" s="68">
        <f>SUM(E22:E23)</f>
        <v>2050790.8</v>
      </c>
      <c r="F24" s="68">
        <f>SUM(F22:F23)</f>
        <v>561376015.97000003</v>
      </c>
    </row>
    <row r="25" spans="2:8" ht="15.75" thickTop="1" x14ac:dyDescent="0.25">
      <c r="B25" s="6" t="s">
        <v>99</v>
      </c>
      <c r="C25" s="42"/>
      <c r="D25" s="42"/>
      <c r="E25" s="43"/>
      <c r="F25" s="43"/>
    </row>
    <row r="26" spans="2:8" x14ac:dyDescent="0.25">
      <c r="B26" s="7" t="s">
        <v>100</v>
      </c>
      <c r="C26" s="65">
        <v>-408005496.06999999</v>
      </c>
      <c r="D26" s="65">
        <v>-90345100.040000007</v>
      </c>
      <c r="E26" s="66">
        <v>-1578376.17</v>
      </c>
      <c r="F26" s="66">
        <f>SUM(A26:E26)</f>
        <v>-499928972.28000003</v>
      </c>
    </row>
    <row r="27" spans="2:8" ht="15.75" thickBot="1" x14ac:dyDescent="0.3">
      <c r="B27" s="7" t="s">
        <v>101</v>
      </c>
      <c r="C27" s="76">
        <f>-1971303.12-297092.97</f>
        <v>-2268396.09</v>
      </c>
      <c r="D27" s="77">
        <f>-163401.13-34660.85</f>
        <v>-198061.98</v>
      </c>
      <c r="E27" s="78">
        <v>-6468.2</v>
      </c>
      <c r="F27" s="66">
        <f>SUM(A27:E27)</f>
        <v>-2472926.27</v>
      </c>
    </row>
    <row r="28" spans="2:8" ht="15.75" thickBot="1" x14ac:dyDescent="0.3">
      <c r="B28" s="7" t="s">
        <v>102</v>
      </c>
      <c r="C28" s="69">
        <f>SUM(C26:C27)</f>
        <v>-410273892.15999997</v>
      </c>
      <c r="D28" s="69">
        <f>SUM(D25:D27)</f>
        <v>-90543162.020000011</v>
      </c>
      <c r="E28" s="70">
        <f>SUM(E25:E27)</f>
        <v>-1584844.3699999999</v>
      </c>
      <c r="F28" s="71">
        <f>SUM(F25:F27)</f>
        <v>-502401898.55000001</v>
      </c>
    </row>
    <row r="29" spans="2:8" ht="15.75" thickBot="1" x14ac:dyDescent="0.3">
      <c r="B29" s="4" t="s">
        <v>127</v>
      </c>
      <c r="C29" s="67">
        <f>C24+C28</f>
        <v>33964450.170000017</v>
      </c>
      <c r="D29" s="67">
        <f>D24+D28</f>
        <v>24543720.819999993</v>
      </c>
      <c r="E29" s="67">
        <f>E24+E28</f>
        <v>465946.43000000017</v>
      </c>
      <c r="F29" s="67">
        <f>F24+F28</f>
        <v>58974117.420000017</v>
      </c>
    </row>
    <row r="30" spans="2:8" ht="15.75" thickTop="1" x14ac:dyDescent="0.25">
      <c r="C30" s="48"/>
      <c r="D30" s="48"/>
      <c r="E30" s="49"/>
      <c r="F30" s="49"/>
    </row>
    <row r="31" spans="2:8" x14ac:dyDescent="0.25">
      <c r="F31" s="22"/>
    </row>
    <row r="33" spans="6:6" x14ac:dyDescent="0.25">
      <c r="F33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General y sus Notas</vt:lpstr>
      <vt:lpstr>Nota PPE</vt:lpstr>
      <vt:lpstr>'Balance General y sus Notas'!Área_de_impresión</vt:lpstr>
      <vt:lpstr>'Balance General y sus Notas'!Títulos_a_imprimir</vt:lpstr>
    </vt:vector>
  </TitlesOfParts>
  <Manager/>
  <Company>Windows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Ylkania Botello</dc:creator>
  <cp:keywords/>
  <dc:description/>
  <cp:lastModifiedBy>Francisco Villabrille</cp:lastModifiedBy>
  <cp:revision/>
  <cp:lastPrinted>2024-06-07T15:28:56Z</cp:lastPrinted>
  <dcterms:created xsi:type="dcterms:W3CDTF">2018-05-02T13:48:18Z</dcterms:created>
  <dcterms:modified xsi:type="dcterms:W3CDTF">2024-06-07T15:29:24Z</dcterms:modified>
  <cp:category/>
  <cp:contentStatus/>
</cp:coreProperties>
</file>