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27667ED8-E742-4DA0-BE60-5BF924143CEA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" sheetId="29" r:id="rId1"/>
    <sheet name="NOTAS ojo 7-14" sheetId="41" r:id="rId2"/>
    <sheet name="Inv. Medicamentos" sheetId="45" r:id="rId3"/>
    <sheet name="Inv. Materiales Gastables" sheetId="43" r:id="rId4"/>
    <sheet name="Nota PPE" sheetId="40" state="hidden" r:id="rId5"/>
    <sheet name="CUENTAS  POR PAGAR" sheetId="44" r:id="rId6"/>
  </sheets>
  <definedNames>
    <definedName name="_xlnm._FilterDatabase" localSheetId="5" hidden="1">'CUENTAS  POR PAGAR'!$A$9:$F$698</definedName>
    <definedName name="_xlnm.Print_Area" localSheetId="0">'BALANCE GENERAL'!$A$1:$F$337</definedName>
    <definedName name="_xlnm.Print_Area" localSheetId="5">'CUENTAS  POR PAGAR'!$A$4:$G$728</definedName>
    <definedName name="_xlnm.Print_Area" localSheetId="3">'Inv. Materiales Gastables'!$B$1:$M$280</definedName>
    <definedName name="_xlnm.Print_Area" localSheetId="2">'Inv. Medicamentos'!$B$1:$L$629</definedName>
    <definedName name="_xlnm.Print_Area" localSheetId="1">'NOTAS ojo 7-14'!$A$4:$F$240</definedName>
    <definedName name="_xlnm.Print_Titles" localSheetId="0">'BALANCE GENERAL'!$1:$11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2" i="29" l="1"/>
  <c r="C285" i="29"/>
  <c r="C269" i="29"/>
  <c r="C266" i="29"/>
  <c r="E248" i="29"/>
  <c r="D248" i="29"/>
  <c r="C248" i="29"/>
  <c r="F247" i="29"/>
  <c r="F246" i="29"/>
  <c r="E243" i="29"/>
  <c r="D243" i="29"/>
  <c r="C243" i="29"/>
  <c r="F242" i="29"/>
  <c r="F241" i="29"/>
  <c r="C232" i="29"/>
  <c r="C218" i="29"/>
  <c r="C207" i="29"/>
  <c r="C197" i="29"/>
  <c r="C161" i="29"/>
  <c r="C63" i="41"/>
  <c r="C102" i="29"/>
  <c r="C88" i="29"/>
  <c r="C39" i="29"/>
  <c r="C271" i="29" l="1"/>
  <c r="F243" i="29"/>
  <c r="E249" i="29"/>
  <c r="C249" i="29"/>
  <c r="D249" i="29"/>
  <c r="F248" i="29"/>
  <c r="L258" i="43"/>
  <c r="L257" i="43"/>
  <c r="L256" i="43"/>
  <c r="L255" i="43"/>
  <c r="L254" i="43"/>
  <c r="L253" i="43"/>
  <c r="L252" i="43"/>
  <c r="L251" i="43"/>
  <c r="L250" i="43"/>
  <c r="L249" i="43"/>
  <c r="L248" i="43"/>
  <c r="L247" i="43"/>
  <c r="L246" i="43"/>
  <c r="L245" i="43"/>
  <c r="L244" i="43"/>
  <c r="L243" i="43"/>
  <c r="L242" i="43"/>
  <c r="L241" i="43"/>
  <c r="L240" i="43"/>
  <c r="L239" i="43"/>
  <c r="L238" i="43"/>
  <c r="L237" i="43"/>
  <c r="L236" i="43"/>
  <c r="L235" i="43"/>
  <c r="L234" i="43"/>
  <c r="L233" i="43"/>
  <c r="L232" i="43"/>
  <c r="L231" i="43"/>
  <c r="L230" i="43"/>
  <c r="L229" i="43"/>
  <c r="L228" i="43"/>
  <c r="L227" i="43"/>
  <c r="L226" i="43"/>
  <c r="L225" i="43"/>
  <c r="L224" i="43"/>
  <c r="L223" i="43"/>
  <c r="L222" i="43"/>
  <c r="L221" i="43"/>
  <c r="L220" i="43"/>
  <c r="L219" i="43"/>
  <c r="L218" i="43"/>
  <c r="L217" i="43"/>
  <c r="L216" i="43"/>
  <c r="L215" i="43"/>
  <c r="L214" i="43"/>
  <c r="L213" i="43"/>
  <c r="L212" i="43"/>
  <c r="L211" i="43"/>
  <c r="L210" i="43"/>
  <c r="L209" i="43"/>
  <c r="L208" i="43"/>
  <c r="L207" i="43"/>
  <c r="L206" i="43"/>
  <c r="L205" i="43"/>
  <c r="L204" i="43"/>
  <c r="L203" i="43"/>
  <c r="L202" i="43"/>
  <c r="L201" i="43"/>
  <c r="L200" i="43"/>
  <c r="L199" i="43"/>
  <c r="L198" i="43"/>
  <c r="L197" i="43"/>
  <c r="L196" i="43"/>
  <c r="L195" i="43"/>
  <c r="L194" i="43"/>
  <c r="L193" i="43"/>
  <c r="L192" i="43"/>
  <c r="L191" i="43"/>
  <c r="L190" i="43"/>
  <c r="L189" i="43"/>
  <c r="L188" i="43"/>
  <c r="L187" i="43"/>
  <c r="L186" i="43"/>
  <c r="L185" i="43"/>
  <c r="L184" i="43"/>
  <c r="L183" i="43"/>
  <c r="L182" i="43"/>
  <c r="L181" i="43"/>
  <c r="L180" i="43"/>
  <c r="L179" i="43"/>
  <c r="L178" i="43"/>
  <c r="L177" i="43"/>
  <c r="L176" i="43"/>
  <c r="L175" i="43"/>
  <c r="L174" i="43"/>
  <c r="L173" i="43"/>
  <c r="L172" i="43"/>
  <c r="L171" i="43"/>
  <c r="L170" i="43"/>
  <c r="L169" i="43"/>
  <c r="L168" i="43"/>
  <c r="L167" i="43"/>
  <c r="L166" i="43"/>
  <c r="L165" i="43"/>
  <c r="L164" i="43"/>
  <c r="L163" i="43"/>
  <c r="L162" i="43"/>
  <c r="L161" i="43"/>
  <c r="L160" i="43"/>
  <c r="L159" i="43"/>
  <c r="L158" i="43"/>
  <c r="L157" i="43"/>
  <c r="L156" i="43"/>
  <c r="L155" i="43"/>
  <c r="L154" i="43"/>
  <c r="L153" i="43"/>
  <c r="L152" i="43"/>
  <c r="L151" i="43"/>
  <c r="L150" i="43"/>
  <c r="L149" i="43"/>
  <c r="L148" i="43"/>
  <c r="L14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56" i="43"/>
  <c r="L55" i="43"/>
  <c r="L54" i="43"/>
  <c r="L53" i="43"/>
  <c r="L52" i="43"/>
  <c r="L51" i="43"/>
  <c r="L50" i="43"/>
  <c r="L49" i="43"/>
  <c r="L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8" i="43"/>
  <c r="L259" i="43" s="1"/>
  <c r="L638" i="45"/>
  <c r="L637" i="45"/>
  <c r="L636" i="45"/>
  <c r="L635" i="45"/>
  <c r="L634" i="45"/>
  <c r="L633" i="45"/>
  <c r="L632" i="45"/>
  <c r="L631" i="45"/>
  <c r="L630" i="45"/>
  <c r="L629" i="45"/>
  <c r="L628" i="45"/>
  <c r="L627" i="45"/>
  <c r="L626" i="45"/>
  <c r="L625" i="45"/>
  <c r="L624" i="45"/>
  <c r="L623" i="45"/>
  <c r="L622" i="45"/>
  <c r="L621" i="45"/>
  <c r="L620" i="45"/>
  <c r="L619" i="45"/>
  <c r="L618" i="45"/>
  <c r="L617" i="45"/>
  <c r="L616" i="45"/>
  <c r="L615" i="45"/>
  <c r="L614" i="45"/>
  <c r="L613" i="45"/>
  <c r="L612" i="45"/>
  <c r="L611" i="45"/>
  <c r="L610" i="45"/>
  <c r="L609" i="45"/>
  <c r="L608" i="45"/>
  <c r="L607" i="45"/>
  <c r="L606" i="45"/>
  <c r="L605" i="45"/>
  <c r="L604" i="45"/>
  <c r="L603" i="45"/>
  <c r="L602" i="45"/>
  <c r="L601" i="45"/>
  <c r="L600" i="45"/>
  <c r="L599" i="45"/>
  <c r="L598" i="45"/>
  <c r="L597" i="45"/>
  <c r="L596" i="45"/>
  <c r="L595" i="45"/>
  <c r="L594" i="45"/>
  <c r="L593" i="45"/>
  <c r="L592" i="45"/>
  <c r="L591" i="45"/>
  <c r="L590" i="45"/>
  <c r="L589" i="45"/>
  <c r="L588" i="45"/>
  <c r="L587" i="45"/>
  <c r="L586" i="45"/>
  <c r="L585" i="45"/>
  <c r="L584" i="45"/>
  <c r="L583" i="45"/>
  <c r="L582" i="45"/>
  <c r="L581" i="45"/>
  <c r="L580" i="45"/>
  <c r="L579" i="45"/>
  <c r="L578" i="45"/>
  <c r="L577" i="45"/>
  <c r="L576" i="45"/>
  <c r="L575" i="45"/>
  <c r="L574" i="45"/>
  <c r="L573" i="45"/>
  <c r="L572" i="45"/>
  <c r="L571" i="45"/>
  <c r="L570" i="45"/>
  <c r="L569" i="45"/>
  <c r="L568" i="45"/>
  <c r="L567" i="45"/>
  <c r="L566" i="45"/>
  <c r="L565" i="45"/>
  <c r="L564" i="45"/>
  <c r="L563" i="45"/>
  <c r="L562" i="45"/>
  <c r="L561" i="45"/>
  <c r="L560" i="45"/>
  <c r="L559" i="45"/>
  <c r="L558" i="45"/>
  <c r="L557" i="45"/>
  <c r="L556" i="45"/>
  <c r="L555" i="45"/>
  <c r="L554" i="45"/>
  <c r="L553" i="45"/>
  <c r="L552" i="45"/>
  <c r="L551" i="45"/>
  <c r="L550" i="45"/>
  <c r="L549" i="45"/>
  <c r="L548" i="45"/>
  <c r="L547" i="45"/>
  <c r="L546" i="45"/>
  <c r="L545" i="45"/>
  <c r="L544" i="45"/>
  <c r="L543" i="45"/>
  <c r="L542" i="45"/>
  <c r="L541" i="45"/>
  <c r="L540" i="45"/>
  <c r="L539" i="45"/>
  <c r="L538" i="45"/>
  <c r="L537" i="45"/>
  <c r="L536" i="45"/>
  <c r="L535" i="45"/>
  <c r="L534" i="45"/>
  <c r="L533" i="45"/>
  <c r="L532" i="45"/>
  <c r="L531" i="45"/>
  <c r="L530" i="45"/>
  <c r="L529" i="45"/>
  <c r="L528" i="45"/>
  <c r="L527" i="45"/>
  <c r="L526" i="45"/>
  <c r="L525" i="45"/>
  <c r="L524" i="45"/>
  <c r="L523" i="45"/>
  <c r="L522" i="45"/>
  <c r="L521" i="45"/>
  <c r="L520" i="45"/>
  <c r="L519" i="45"/>
  <c r="L518" i="45"/>
  <c r="L517" i="45"/>
  <c r="L516" i="45"/>
  <c r="L515" i="45"/>
  <c r="L514" i="45"/>
  <c r="L513" i="45"/>
  <c r="L512" i="45"/>
  <c r="L511" i="45"/>
  <c r="L510" i="45"/>
  <c r="L509" i="45"/>
  <c r="L508" i="45"/>
  <c r="L507" i="45"/>
  <c r="L506" i="45"/>
  <c r="L505" i="45"/>
  <c r="L504" i="45"/>
  <c r="L503" i="45"/>
  <c r="L502" i="45"/>
  <c r="L501" i="45"/>
  <c r="L500" i="45"/>
  <c r="L499" i="45"/>
  <c r="L498" i="45"/>
  <c r="L497" i="45"/>
  <c r="L496" i="45"/>
  <c r="L495" i="45"/>
  <c r="L494" i="45"/>
  <c r="L493" i="45"/>
  <c r="L492" i="45"/>
  <c r="L491" i="45"/>
  <c r="L490" i="45"/>
  <c r="L489" i="45"/>
  <c r="L488" i="45"/>
  <c r="L487" i="45"/>
  <c r="L486" i="45"/>
  <c r="L485" i="45"/>
  <c r="L484" i="45"/>
  <c r="L483" i="45"/>
  <c r="L482" i="45"/>
  <c r="L481" i="45"/>
  <c r="L480" i="45"/>
  <c r="L479" i="45"/>
  <c r="L478" i="45"/>
  <c r="L477" i="45"/>
  <c r="L476" i="45"/>
  <c r="L475" i="45"/>
  <c r="L474" i="45"/>
  <c r="L473" i="45"/>
  <c r="L472" i="45"/>
  <c r="L471" i="45"/>
  <c r="L470" i="45"/>
  <c r="L469" i="45"/>
  <c r="L468" i="45"/>
  <c r="L467" i="45"/>
  <c r="L466" i="45"/>
  <c r="L465" i="45"/>
  <c r="L464" i="45"/>
  <c r="L463" i="45"/>
  <c r="L462" i="45"/>
  <c r="L461" i="45"/>
  <c r="L460" i="45"/>
  <c r="L459" i="45"/>
  <c r="L458" i="45"/>
  <c r="L457" i="45"/>
  <c r="L456" i="45"/>
  <c r="L455" i="45"/>
  <c r="L454" i="45"/>
  <c r="L453" i="45"/>
  <c r="L452" i="45"/>
  <c r="L451" i="45"/>
  <c r="L450" i="45"/>
  <c r="L449" i="45"/>
  <c r="L448" i="45"/>
  <c r="L447" i="45"/>
  <c r="L446" i="45"/>
  <c r="L445" i="45"/>
  <c r="L444" i="45"/>
  <c r="L443" i="45"/>
  <c r="L442" i="45"/>
  <c r="L441" i="45"/>
  <c r="L440" i="45"/>
  <c r="L439" i="45"/>
  <c r="L438" i="45"/>
  <c r="L437" i="45"/>
  <c r="L436" i="45"/>
  <c r="L435" i="45"/>
  <c r="L434" i="45"/>
  <c r="L433" i="45"/>
  <c r="L432" i="45"/>
  <c r="L431" i="45"/>
  <c r="L430" i="45"/>
  <c r="L429" i="45"/>
  <c r="L428" i="45"/>
  <c r="L427" i="45"/>
  <c r="L426" i="45"/>
  <c r="L425" i="45"/>
  <c r="L424" i="45"/>
  <c r="L423" i="45"/>
  <c r="L422" i="45"/>
  <c r="L421" i="45"/>
  <c r="L420" i="45"/>
  <c r="L419" i="45"/>
  <c r="L418" i="45"/>
  <c r="L417" i="45"/>
  <c r="L416" i="45"/>
  <c r="L415" i="45"/>
  <c r="L414" i="45"/>
  <c r="L413" i="45"/>
  <c r="L412" i="45"/>
  <c r="L411" i="45"/>
  <c r="L410" i="45"/>
  <c r="L409" i="45"/>
  <c r="L408" i="45"/>
  <c r="L407" i="45"/>
  <c r="L406" i="45"/>
  <c r="L405" i="45"/>
  <c r="L404" i="45"/>
  <c r="L403" i="45"/>
  <c r="L402" i="45"/>
  <c r="L401" i="45"/>
  <c r="L400" i="45"/>
  <c r="L399" i="45"/>
  <c r="L398" i="45"/>
  <c r="L397" i="45"/>
  <c r="L396" i="45"/>
  <c r="L395" i="45"/>
  <c r="L394" i="45"/>
  <c r="L393" i="45"/>
  <c r="L392" i="45"/>
  <c r="L391" i="45"/>
  <c r="L390" i="45"/>
  <c r="L389" i="45"/>
  <c r="L388" i="45"/>
  <c r="L387" i="45"/>
  <c r="L386" i="45"/>
  <c r="L385" i="45"/>
  <c r="L384" i="45"/>
  <c r="L383" i="45"/>
  <c r="L382" i="45"/>
  <c r="L381" i="45"/>
  <c r="L380" i="45"/>
  <c r="L379" i="45"/>
  <c r="L378" i="45"/>
  <c r="L377" i="45"/>
  <c r="L376" i="45"/>
  <c r="L375" i="45"/>
  <c r="L374" i="45"/>
  <c r="L373" i="45"/>
  <c r="L372" i="45"/>
  <c r="L371" i="45"/>
  <c r="L370" i="45"/>
  <c r="L369" i="45"/>
  <c r="L368" i="45"/>
  <c r="L367" i="45"/>
  <c r="L366" i="45"/>
  <c r="L365" i="45"/>
  <c r="L364" i="45"/>
  <c r="L363" i="45"/>
  <c r="L362" i="45"/>
  <c r="L361" i="45"/>
  <c r="L360" i="45"/>
  <c r="L359" i="45"/>
  <c r="L358" i="45"/>
  <c r="L357" i="45"/>
  <c r="L356" i="45"/>
  <c r="L355" i="45"/>
  <c r="L354" i="45"/>
  <c r="L353" i="45"/>
  <c r="L352" i="45"/>
  <c r="L351" i="45"/>
  <c r="L350" i="45"/>
  <c r="L349" i="45"/>
  <c r="L348" i="45"/>
  <c r="L347" i="45"/>
  <c r="L346" i="45"/>
  <c r="L345" i="45"/>
  <c r="L344" i="45"/>
  <c r="L343" i="45"/>
  <c r="L342" i="45"/>
  <c r="L341" i="45"/>
  <c r="L340" i="45"/>
  <c r="L339" i="45"/>
  <c r="L338" i="45"/>
  <c r="L337" i="45"/>
  <c r="L336" i="45"/>
  <c r="L335" i="45"/>
  <c r="L334" i="45"/>
  <c r="L333" i="45"/>
  <c r="L332" i="45"/>
  <c r="L331" i="45"/>
  <c r="L330" i="45"/>
  <c r="L329" i="45"/>
  <c r="L328" i="45"/>
  <c r="L327" i="45"/>
  <c r="L326" i="45"/>
  <c r="L325" i="45"/>
  <c r="L324" i="45"/>
  <c r="L323" i="45"/>
  <c r="L322" i="45"/>
  <c r="L321" i="45"/>
  <c r="L320" i="45"/>
  <c r="L319" i="45"/>
  <c r="L318" i="45"/>
  <c r="L317" i="45"/>
  <c r="L316" i="45"/>
  <c r="L315" i="45"/>
  <c r="L314" i="45"/>
  <c r="L313" i="45"/>
  <c r="L312" i="45"/>
  <c r="L311" i="45"/>
  <c r="L310" i="45"/>
  <c r="L309" i="45"/>
  <c r="L308" i="45"/>
  <c r="L307" i="45"/>
  <c r="L306" i="45"/>
  <c r="L305" i="45"/>
  <c r="L304" i="45"/>
  <c r="L303" i="45"/>
  <c r="L302" i="45"/>
  <c r="L301" i="45"/>
  <c r="L300" i="45"/>
  <c r="L299" i="45"/>
  <c r="L298" i="45"/>
  <c r="L297" i="45"/>
  <c r="L296" i="45"/>
  <c r="L295" i="45"/>
  <c r="L294" i="45"/>
  <c r="L293" i="45"/>
  <c r="L292" i="45"/>
  <c r="L291" i="45"/>
  <c r="L290" i="45"/>
  <c r="L289" i="45"/>
  <c r="L288" i="45"/>
  <c r="L287" i="45"/>
  <c r="L286" i="45"/>
  <c r="L285" i="45"/>
  <c r="L284" i="45"/>
  <c r="L283" i="45"/>
  <c r="L282" i="45"/>
  <c r="L281" i="45"/>
  <c r="L280" i="45"/>
  <c r="L279" i="45"/>
  <c r="L278" i="45"/>
  <c r="L277" i="45"/>
  <c r="L276" i="45"/>
  <c r="L275" i="45"/>
  <c r="L274" i="45"/>
  <c r="L273" i="45"/>
  <c r="L272" i="45"/>
  <c r="L271" i="45"/>
  <c r="L270" i="45"/>
  <c r="L269" i="45"/>
  <c r="L268" i="45"/>
  <c r="L267" i="45"/>
  <c r="L266" i="45"/>
  <c r="L265" i="45"/>
  <c r="L264" i="45"/>
  <c r="L263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8" i="45"/>
  <c r="L227" i="45"/>
  <c r="L226" i="45"/>
  <c r="L225" i="45"/>
  <c r="L224" i="45"/>
  <c r="L223" i="45"/>
  <c r="L222" i="45"/>
  <c r="L221" i="45"/>
  <c r="L220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2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4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8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L10" i="45"/>
  <c r="L9" i="45"/>
  <c r="L8" i="45"/>
  <c r="L640" i="45" s="1"/>
  <c r="F249" i="29" l="1"/>
  <c r="F620" i="44"/>
  <c r="F605" i="44"/>
  <c r="F622" i="44" s="1"/>
  <c r="F154" i="41" l="1"/>
  <c r="C177" i="41" l="1"/>
  <c r="C151" i="41" l="1"/>
  <c r="E151" i="41" l="1"/>
  <c r="D151" i="41"/>
  <c r="F150" i="41"/>
  <c r="F149" i="41"/>
  <c r="F151" i="41" l="1"/>
  <c r="E156" i="41" l="1"/>
  <c r="E157" i="41" l="1"/>
  <c r="D156" i="41" l="1"/>
  <c r="D157" i="41" s="1"/>
  <c r="C156" i="41" l="1"/>
  <c r="F155" i="41"/>
  <c r="F156" i="41" s="1"/>
  <c r="F157" i="41" s="1"/>
  <c r="C88" i="41" l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C192" i="41" l="1"/>
  <c r="C109" i="41" l="1"/>
  <c r="C123" i="41" l="1"/>
  <c r="C98" i="41"/>
  <c r="J15" i="40" l="1"/>
  <c r="C16" i="41"/>
  <c r="C32" i="29" l="1"/>
  <c r="C174" i="41"/>
  <c r="C178" i="41" s="1"/>
  <c r="C34" i="29" l="1"/>
  <c r="C20" i="29" l="1"/>
  <c r="C30" i="41"/>
  <c r="C157" i="41" l="1"/>
  <c r="C24" i="29" l="1"/>
  <c r="C26" i="29" l="1"/>
  <c r="C204" i="41" l="1"/>
  <c r="C40" i="29"/>
  <c r="C42" i="29" l="1"/>
</calcChain>
</file>

<file path=xl/sharedStrings.xml><?xml version="1.0" encoding="utf-8"?>
<sst xmlns="http://schemas.openxmlformats.org/spreadsheetml/2006/main" count="4995" uniqueCount="2001">
  <si>
    <t>Ciudad Sanitaria Dr. Luis E. Aybar</t>
  </si>
  <si>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</si>
  <si>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</si>
  <si>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</si>
  <si>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</si>
  <si>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</si>
  <si>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</si>
  <si>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</si>
  <si>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</si>
  <si>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</si>
  <si>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</si>
  <si>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</t>
  </si>
  <si>
    <t>Pasivos</t>
  </si>
  <si>
    <t>Pasivos Corrientes</t>
  </si>
  <si>
    <t>Total Pasivos Corrientes</t>
  </si>
  <si>
    <t>Total Pasivos</t>
  </si>
  <si>
    <t>Capital</t>
  </si>
  <si>
    <t>Resultado Acumulado</t>
  </si>
  <si>
    <t>Total Activos Netos/Patrimonio Neto</t>
  </si>
  <si>
    <t>Total Pasivos Activos Netos/Patrimonio Neto</t>
  </si>
  <si>
    <t>.</t>
  </si>
  <si>
    <t>Ajuste al Patrimonio</t>
  </si>
  <si>
    <t>Gerente Administrativa y Financiera</t>
  </si>
  <si>
    <t>`</t>
  </si>
  <si>
    <t xml:space="preserve">  </t>
  </si>
  <si>
    <t xml:space="preserve">      Gerente Administrativa y Financiera</t>
  </si>
  <si>
    <t>Administrador</t>
  </si>
  <si>
    <t>ACTIVOS</t>
  </si>
  <si>
    <t>NOTA # 7   Efectivo y Equivalente de efectivo</t>
  </si>
  <si>
    <t>Descripcion</t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</si>
  <si>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</si>
  <si>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</si>
  <si>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</si>
  <si>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</si>
  <si>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</si>
  <si>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</si>
  <si>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</si>
  <si>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</si>
  <si>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</si>
  <si>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</si>
  <si>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</si>
  <si>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</si>
  <si>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</si>
  <si>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</si>
  <si>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</si>
  <si>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</si>
  <si>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</si>
  <si>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</si>
  <si>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</si>
  <si>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</si>
  <si>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</si>
  <si>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</si>
  <si>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</si>
  <si>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</si>
  <si>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</si>
  <si>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</si>
  <si>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</si>
  <si>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</si>
  <si>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</si>
  <si>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</si>
  <si>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</si>
  <si>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Total Cuentas por Cobrar ARS</t>
  </si>
  <si>
    <t>RIESGO LABORAL</t>
  </si>
  <si>
    <t>SALUD PUBLICA</t>
  </si>
  <si>
    <t>PLAN SOCIAL PRESIDENCIA</t>
  </si>
  <si>
    <t>PRIMERA DAMA</t>
  </si>
  <si>
    <t>MOSCOSO PUELLO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</si>
  <si>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</si>
  <si>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</si>
  <si>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</si>
  <si>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</si>
  <si>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</si>
  <si>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</si>
  <si>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</si>
  <si>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</si>
  <si>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</si>
  <si>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</si>
  <si>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</si>
  <si>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</si>
  <si>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</si>
  <si>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</si>
  <si>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</si>
  <si>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</si>
  <si>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</si>
  <si>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</si>
  <si>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</si>
  <si>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</si>
  <si>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</si>
  <si>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</si>
  <si>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</si>
  <si>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</si>
  <si>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</si>
  <si>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</si>
  <si>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</si>
  <si>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</si>
  <si>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</si>
  <si>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</si>
  <si>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</si>
  <si>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</si>
  <si>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</si>
  <si>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</si>
  <si>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</si>
  <si>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</si>
  <si>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>Capital Institucional</t>
  </si>
  <si>
    <t>Resultado Positivos (Ahorro)/ Negativo (Desahorro)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</si>
  <si>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</si>
  <si>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</si>
  <si>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</si>
  <si>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</si>
  <si>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</si>
  <si>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</si>
  <si>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</si>
  <si>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</si>
  <si>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</si>
  <si>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Encargado de Contabilidad</t>
  </si>
  <si>
    <t>RELACIÓN DE INVENTARIO DE ALMACÉN GENERAL</t>
  </si>
  <si>
    <t xml:space="preserve">Encargado de Almacen General 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</si>
  <si>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</si>
  <si>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</si>
  <si>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</si>
  <si>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</si>
  <si>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</si>
  <si>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</si>
  <si>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</si>
  <si>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</si>
  <si>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FECHA</t>
  </si>
  <si>
    <t xml:space="preserve">No. FACTURA Y/O  COMPROBANTE </t>
  </si>
  <si>
    <t>CONCEPTO</t>
  </si>
  <si>
    <t>MONTO</t>
  </si>
  <si>
    <t>Aprobado por: Licdo. Blas Cruz Duran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</si>
  <si>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</si>
  <si>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</si>
  <si>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</si>
  <si>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</si>
  <si>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                                                                                     Doctor Cleto Rafael Ramirez Penso</t>
  </si>
  <si>
    <t xml:space="preserve"> Servicio Regional de Salud Metropolitano</t>
  </si>
  <si>
    <t>RELACIÓN DE INVENTARIO DE ALMACÉN DE MEDICAMENTO</t>
  </si>
  <si>
    <t>ENTRADA</t>
  </si>
  <si>
    <t>SALIDA</t>
  </si>
  <si>
    <t xml:space="preserve">                                                                                                   Director General</t>
  </si>
  <si>
    <t xml:space="preserve">       Licda. Teodora Raquel Cordero Nuñez</t>
  </si>
  <si>
    <t>Preparado por: Licda. Elsa Julia Roa</t>
  </si>
  <si>
    <t xml:space="preserve">Adiciones  </t>
  </si>
  <si>
    <r>
      <t>Costo de Adquisición 202</t>
    </r>
    <r>
      <rPr>
        <sz val="12"/>
        <rFont val="Calibri"/>
        <family val="2"/>
        <scheme val="minor"/>
      </rPr>
      <t>3</t>
    </r>
  </si>
  <si>
    <t>Saldo al final del  Periodo 2024</t>
  </si>
  <si>
    <t>Mat. Gastable</t>
  </si>
  <si>
    <t>Unidad</t>
  </si>
  <si>
    <t>unidad</t>
  </si>
  <si>
    <t>Caja</t>
  </si>
  <si>
    <t>Pares</t>
  </si>
  <si>
    <t xml:space="preserve">                           Revisado por: Lic. Jose Francisco Villabrille</t>
  </si>
  <si>
    <t xml:space="preserve">                         Encargado de Contabilidad</t>
  </si>
  <si>
    <t>CUCHARA DESECHABLES 25/1</t>
  </si>
  <si>
    <t>Desechables</t>
  </si>
  <si>
    <t>Paquetes</t>
  </si>
  <si>
    <t>TENEDORES DESECHABLES 25/1</t>
  </si>
  <si>
    <t>VASOS DESECHABLES # 3"</t>
  </si>
  <si>
    <t>VASOS DESECHABLES # 5"</t>
  </si>
  <si>
    <t>VASOS DESECHABLES # 7"</t>
  </si>
  <si>
    <t xml:space="preserve">PLATOS CON DIVISION </t>
  </si>
  <si>
    <t>Faldo</t>
  </si>
  <si>
    <t>VASOS DESECHABLES # 10"</t>
  </si>
  <si>
    <t>AMBIENTADOR GLADE</t>
  </si>
  <si>
    <t>Higienizacion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</si>
  <si>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</si>
  <si>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</si>
  <si>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</si>
  <si>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</si>
  <si>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</si>
  <si>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</si>
  <si>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</si>
  <si>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DESGRASANTE MULTIUSO</t>
  </si>
  <si>
    <t>DISPENSADOR DE FRAGANCIA</t>
  </si>
  <si>
    <t>GUANTES P/LIMPIEZA (PARES)</t>
  </si>
  <si>
    <t>JABON PARA FREGAR</t>
  </si>
  <si>
    <t>Galones</t>
  </si>
  <si>
    <t>LANA DE BRILLO P/PISO</t>
  </si>
  <si>
    <t>ROLLO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</si>
  <si>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</si>
  <si>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</si>
  <si>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</si>
  <si>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</si>
  <si>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</si>
  <si>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</si>
  <si>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</si>
  <si>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</si>
  <si>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</si>
  <si>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</si>
  <si>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</si>
  <si>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</si>
  <si>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</si>
  <si>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</si>
  <si>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</si>
  <si>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</si>
  <si>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</si>
  <si>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</si>
  <si>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</si>
  <si>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</si>
  <si>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</si>
  <si>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</si>
  <si>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</si>
  <si>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</si>
  <si>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</si>
  <si>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</si>
  <si>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</si>
  <si>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</si>
  <si>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</si>
  <si>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</si>
  <si>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</si>
  <si>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</si>
  <si>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</si>
  <si>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BOLSAS DE CADAVER</t>
  </si>
  <si>
    <t>CD EN BLANCO</t>
  </si>
  <si>
    <t>CINTA DE EMPAQUE</t>
  </si>
  <si>
    <t xml:space="preserve">CONTENEDOR P/OBJETOS PUZOCORTANTES 12GL     </t>
  </si>
  <si>
    <t>CONTENEDORES (LITROS  DE DESECHOS CORTANTES)</t>
  </si>
  <si>
    <t>FAJA LUMBAR INDUSTRIAL (M)</t>
  </si>
  <si>
    <t>FAJA LUMBAR INDUSTRIAL (S)</t>
  </si>
  <si>
    <t>FAJA LUMBAR INDUSTRIAL (XL)</t>
  </si>
  <si>
    <t>FUNDA CON AZA #51</t>
  </si>
  <si>
    <t>FUNDAS CON AZA #26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</si>
  <si>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</si>
  <si>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</si>
  <si>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</si>
  <si>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</si>
  <si>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</si>
  <si>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</si>
  <si>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</si>
  <si>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</si>
  <si>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</si>
  <si>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</si>
  <si>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</si>
  <si>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</si>
  <si>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</si>
  <si>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</si>
  <si>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</si>
  <si>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</si>
  <si>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</si>
  <si>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</si>
  <si>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</si>
  <si>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</si>
  <si>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</si>
  <si>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</si>
  <si>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</si>
  <si>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</si>
  <si>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</si>
  <si>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</si>
  <si>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</si>
  <si>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</si>
  <si>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</si>
  <si>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</si>
  <si>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</si>
  <si>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</si>
  <si>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</si>
  <si>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</si>
  <si>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</si>
  <si>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</si>
  <si>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>Resmas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</si>
  <si>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</si>
  <si>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</si>
  <si>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</si>
  <si>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</si>
  <si>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</si>
  <si>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</si>
  <si>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</si>
  <si>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 xml:space="preserve">POST-IT 1.5 X 2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</si>
  <si>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</si>
  <si>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</si>
  <si>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</si>
  <si>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</si>
  <si>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</si>
  <si>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</si>
  <si>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</si>
  <si>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</si>
  <si>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</si>
  <si>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</si>
  <si>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</si>
  <si>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 PUNTA ELECTRICO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</si>
  <si>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</si>
  <si>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</si>
  <si>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</si>
  <si>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</si>
  <si>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</si>
  <si>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</si>
  <si>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</si>
  <si>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</si>
  <si>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</si>
  <si>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</si>
  <si>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</si>
  <si>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</si>
  <si>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</si>
  <si>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</si>
  <si>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</si>
  <si>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</si>
  <si>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</si>
  <si>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</si>
  <si>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</si>
  <si>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</si>
  <si>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</si>
  <si>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</si>
  <si>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</si>
  <si>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</si>
  <si>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</si>
  <si>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</si>
  <si>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</si>
  <si>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</si>
  <si>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</si>
  <si>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</si>
  <si>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</si>
  <si>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</si>
  <si>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</si>
  <si>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</si>
  <si>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</si>
  <si>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</si>
  <si>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</si>
  <si>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</si>
  <si>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</si>
  <si>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</si>
  <si>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</si>
  <si>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</si>
  <si>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</si>
  <si>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</si>
  <si>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</si>
  <si>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</si>
  <si>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</si>
  <si>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</si>
  <si>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</si>
  <si>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</si>
  <si>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</si>
  <si>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</si>
  <si>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</si>
  <si>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</si>
  <si>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</si>
  <si>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</si>
  <si>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</si>
  <si>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</si>
  <si>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</si>
  <si>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</si>
  <si>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</si>
  <si>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</si>
  <si>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</si>
  <si>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</si>
  <si>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</si>
  <si>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</si>
  <si>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</si>
  <si>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</si>
  <si>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</si>
  <si>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</si>
  <si>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</si>
  <si>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</si>
  <si>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</si>
  <si>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</si>
  <si>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</si>
  <si>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</si>
  <si>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</si>
  <si>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</si>
  <si>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</si>
  <si>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</si>
  <si>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</si>
  <si>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</si>
  <si>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</si>
  <si>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</si>
  <si>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</si>
  <si>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</si>
  <si>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</si>
  <si>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</si>
  <si>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</si>
  <si>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</si>
  <si>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</si>
  <si>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</si>
  <si>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</si>
  <si>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</si>
  <si>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</si>
  <si>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</si>
  <si>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</si>
  <si>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</si>
  <si>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</si>
  <si>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</si>
  <si>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</si>
  <si>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</si>
  <si>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</si>
  <si>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</si>
  <si>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</si>
  <si>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</si>
  <si>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</si>
  <si>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</si>
  <si>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</si>
  <si>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</si>
  <si>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</si>
  <si>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</si>
  <si>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</si>
  <si>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</si>
  <si>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</si>
  <si>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</si>
  <si>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</si>
  <si>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</si>
  <si>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</si>
  <si>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</si>
  <si>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</si>
  <si>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</si>
  <si>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</si>
  <si>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PAPEL TOALLA</t>
  </si>
  <si>
    <t xml:space="preserve">PAPEL ALUMINIO 12" X 200                          </t>
  </si>
  <si>
    <t>ETIQUETA PARA FOLDERS</t>
  </si>
  <si>
    <t xml:space="preserve">FOLDERS 8 1/2 X 11     </t>
  </si>
  <si>
    <t>Donado</t>
  </si>
  <si>
    <t>23GA SAPHIRE WANG ENDOILLUMIN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</si>
  <si>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</si>
  <si>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</si>
  <si>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</si>
  <si>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</si>
  <si>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</si>
  <si>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</si>
  <si>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</si>
  <si>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</si>
  <si>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</si>
  <si>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</si>
  <si>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</si>
  <si>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>ACIDO ACETILSALICILICO 325MG/COMPRIMIDO (ASPIRINA)</t>
  </si>
  <si>
    <t>ACIDO ASCORBICO 500MG/5ML. AMPOLLA</t>
  </si>
  <si>
    <t>ACIDO POLIACRILICO 0.2% CREMA (ACRYLARM)</t>
  </si>
  <si>
    <t>Frasco</t>
  </si>
  <si>
    <t>AGUJA EPIDURAL # 16G</t>
  </si>
  <si>
    <t>AGUJA ESPINAL # 22G</t>
  </si>
  <si>
    <t>AGUJA ESPINAL # 23G</t>
  </si>
  <si>
    <t>AGUJA HIPODERMICA # 18G</t>
  </si>
  <si>
    <t>ALFOMBRA DESINFECTANTE</t>
  </si>
  <si>
    <t>AGUA BI-DESTILADA</t>
  </si>
  <si>
    <t>Galon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</si>
  <si>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</si>
  <si>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</si>
  <si>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</si>
  <si>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</si>
  <si>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</si>
  <si>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</si>
  <si>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</si>
  <si>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</si>
  <si>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</si>
  <si>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</si>
  <si>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</si>
  <si>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>AMBROXOL 15 MG/2ML. AMPOLLA</t>
  </si>
  <si>
    <t>ANTICOAGULACION-208 (LINEA DE ASPIRACION)</t>
  </si>
  <si>
    <t>BAJA LENGUA</t>
  </si>
  <si>
    <t>ALPLAZOLAM 0.50MG COMPRIMIDO</t>
  </si>
  <si>
    <t>Med. Controlado</t>
  </si>
  <si>
    <t>Tableta</t>
  </si>
  <si>
    <t>AMIKACINA 500MG/2ML. AMPOLLA</t>
  </si>
  <si>
    <t>AMLODIPINA  5 MG. TAB.</t>
  </si>
  <si>
    <t>AMPICILINA SODICA 1GR/ FRASCO-AMPOLLA</t>
  </si>
  <si>
    <t>BAJANTE DE NITROGLICERINA BAXTER</t>
  </si>
  <si>
    <t>ATRACURIO 10MG/5ML AMPOLLA</t>
  </si>
  <si>
    <t>BAJANTE DE SANGRE /BAXTER</t>
  </si>
  <si>
    <t>BAJANTE DE SOLUCION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</si>
  <si>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</si>
  <si>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</si>
  <si>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</si>
  <si>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</si>
  <si>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</si>
  <si>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</si>
  <si>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</si>
  <si>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</si>
  <si>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</si>
  <si>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>Nutricion Med.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</si>
  <si>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</si>
  <si>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</si>
  <si>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</si>
  <si>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</si>
  <si>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</si>
  <si>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</si>
  <si>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</si>
  <si>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</si>
  <si>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</si>
  <si>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</si>
  <si>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</si>
  <si>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</si>
  <si>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</si>
  <si>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</si>
  <si>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</si>
  <si>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</si>
  <si>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Sobre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</si>
  <si>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</si>
  <si>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</si>
  <si>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</si>
  <si>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</si>
  <si>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</si>
  <si>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</si>
  <si>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</si>
  <si>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</si>
  <si>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</si>
  <si>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</si>
  <si>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</si>
  <si>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</si>
  <si>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</si>
  <si>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</si>
  <si>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</si>
  <si>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</si>
  <si>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</si>
  <si>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</si>
  <si>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</si>
  <si>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</si>
  <si>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</si>
  <si>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</si>
  <si>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</si>
  <si>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</si>
  <si>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CARVEDILOL 12.5MG TAB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</si>
  <si>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</si>
  <si>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</si>
  <si>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</si>
  <si>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</si>
  <si>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</si>
  <si>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</si>
  <si>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</si>
  <si>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</si>
  <si>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</si>
  <si>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</si>
  <si>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</si>
  <si>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</si>
  <si>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</si>
  <si>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</si>
  <si>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</si>
  <si>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</si>
  <si>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</si>
  <si>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</si>
  <si>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</si>
  <si>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</si>
  <si>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</si>
  <si>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</si>
  <si>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</si>
  <si>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CATETER EPIDURAL # 16</t>
  </si>
  <si>
    <t>CATETER JELCO # 16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</si>
  <si>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</si>
  <si>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</si>
  <si>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</si>
  <si>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</si>
  <si>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</si>
  <si>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</si>
  <si>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</si>
  <si>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CEPILLO C/JABON</t>
  </si>
  <si>
    <t>CETERIZINA JARABE 5 MG/60 ML</t>
  </si>
  <si>
    <t>CLINDAMICINA FOSFATO 600 MG. /4ML. AMPOLLA</t>
  </si>
  <si>
    <t>VISCOELASTICO 2.0% (OCUCOAT)</t>
  </si>
  <si>
    <t>VISCOELASTICO 2.0</t>
  </si>
  <si>
    <t>CLORURO DE CALCIO 10%  AMPOLLA  10ML</t>
  </si>
  <si>
    <t>CELEMIN HEPA 8% 500ML</t>
  </si>
  <si>
    <t>CHICHIGUITAS REF.30-060</t>
  </si>
  <si>
    <t>CINTA P/ESTERILIZAR A GAS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</si>
  <si>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</si>
  <si>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</si>
  <si>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</si>
  <si>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</si>
  <si>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</si>
  <si>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</si>
  <si>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</si>
  <si>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</si>
  <si>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</si>
  <si>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CONECTOR 2 VIAS FINO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</si>
  <si>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</si>
  <si>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</si>
  <si>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</si>
  <si>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</si>
  <si>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</si>
  <si>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DEXAMETASONA 4 MG./1 ML. AMPOLLA</t>
  </si>
  <si>
    <t>CUCHILLA DESECHABLE/RASURADORA, REF. 9670 (NEGRA)</t>
  </si>
  <si>
    <t>CUCHILLETE 15*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</si>
  <si>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</si>
  <si>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</si>
  <si>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</si>
  <si>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</si>
  <si>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</si>
  <si>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</si>
  <si>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</si>
  <si>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</si>
  <si>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</si>
  <si>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SOLUCION*GALON</t>
  </si>
  <si>
    <t>DURAMADRE SUTURABLE 3 X 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</si>
  <si>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</si>
  <si>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</si>
  <si>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</si>
  <si>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</si>
  <si>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</si>
  <si>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</si>
  <si>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</si>
  <si>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</si>
  <si>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</si>
  <si>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</si>
  <si>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</si>
  <si>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</si>
  <si>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</si>
  <si>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</si>
  <si>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</si>
  <si>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</si>
  <si>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</si>
  <si>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</si>
  <si>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Paquete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</si>
  <si>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</si>
  <si>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</si>
  <si>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</si>
  <si>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</si>
  <si>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</si>
  <si>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</si>
  <si>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HIDROCLOROTIAZIDA 25MG TAB.</t>
  </si>
  <si>
    <t>GASA T/ALMOHADA (742/100YARDAS)</t>
  </si>
  <si>
    <t>Yardas</t>
  </si>
  <si>
    <t xml:space="preserve">GORRO CIRUGIA P/HOMBRE 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</si>
  <si>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</si>
  <si>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</si>
  <si>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</si>
  <si>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</si>
  <si>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</si>
  <si>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</si>
  <si>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</si>
  <si>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</si>
  <si>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</si>
  <si>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</si>
  <si>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Par</t>
  </si>
  <si>
    <t>GUANTE DE NITRILO S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</si>
  <si>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</si>
  <si>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</si>
  <si>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</si>
  <si>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</si>
  <si>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</si>
  <si>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</si>
  <si>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</si>
  <si>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GLUTAPACK -R SOBRE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</si>
  <si>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</si>
  <si>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</si>
  <si>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</si>
  <si>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</si>
  <si>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</si>
  <si>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</si>
  <si>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</si>
  <si>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</si>
  <si>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</si>
  <si>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</si>
  <si>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</si>
  <si>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3-0 REF.163T</t>
  </si>
  <si>
    <t>KETOROLACO 30MG/ML. AMPOLLA</t>
  </si>
  <si>
    <t xml:space="preserve">HILO NYLON 5-0 REF.A749N          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</si>
  <si>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</si>
  <si>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</si>
  <si>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</si>
  <si>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</si>
  <si>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</si>
  <si>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</si>
  <si>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</si>
  <si>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</si>
  <si>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</si>
  <si>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</si>
  <si>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</si>
  <si>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</si>
  <si>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</si>
  <si>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</si>
  <si>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</si>
  <si>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</si>
  <si>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</si>
  <si>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</si>
  <si>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</si>
  <si>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</si>
  <si>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</si>
  <si>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</si>
  <si>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</si>
  <si>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</si>
  <si>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</si>
  <si>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</si>
  <si>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</si>
  <si>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</si>
  <si>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</si>
  <si>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</si>
  <si>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</si>
  <si>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 xml:space="preserve">INJERTO-C- UMTB EN CHIP 30CC             </t>
  </si>
  <si>
    <t xml:space="preserve">JERINGA  1ML, INSULINA  </t>
  </si>
  <si>
    <t>JERINGA 20ML 21 X 1 1/2"</t>
  </si>
  <si>
    <t>JERINGA 3ML 21X 1/2 UNIDAD</t>
  </si>
  <si>
    <t>JERINGA 5ML 21X1 1/2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</si>
  <si>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</si>
  <si>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</si>
  <si>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</si>
  <si>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</si>
  <si>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</si>
  <si>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</si>
  <si>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</si>
  <si>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</si>
  <si>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Undead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</si>
  <si>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</si>
  <si>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</si>
  <si>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</si>
  <si>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</si>
  <si>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</si>
  <si>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</si>
  <si>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</si>
  <si>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</si>
  <si>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</si>
  <si>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</si>
  <si>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</si>
  <si>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</si>
  <si>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</si>
  <si>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</si>
  <si>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</si>
  <si>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</si>
  <si>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</si>
  <si>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</si>
  <si>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</si>
  <si>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</si>
  <si>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</si>
  <si>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</si>
  <si>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</si>
  <si>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</si>
  <si>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</si>
  <si>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</si>
  <si>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</si>
  <si>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</si>
  <si>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</si>
  <si>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</si>
  <si>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</si>
  <si>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</si>
  <si>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</si>
  <si>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</si>
  <si>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</si>
  <si>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18 FR</t>
  </si>
  <si>
    <t>METILPREDNISOLONA 500MG I.V.-</t>
  </si>
  <si>
    <t>MANTA TERMICA REF.244** PEDIATRICA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</si>
  <si>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</si>
  <si>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</si>
  <si>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</si>
  <si>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</si>
  <si>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</si>
  <si>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</si>
  <si>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</si>
  <si>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</si>
  <si>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</si>
  <si>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</si>
  <si>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</si>
  <si>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</si>
  <si>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</si>
  <si>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</si>
  <si>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</si>
  <si>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</si>
  <si>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</si>
  <si>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</si>
  <si>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</si>
  <si>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</si>
  <si>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</si>
  <si>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</si>
  <si>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</si>
  <si>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</si>
  <si>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</si>
  <si>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</si>
  <si>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</si>
  <si>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</si>
  <si>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</si>
  <si>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</si>
  <si>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</si>
  <si>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</si>
  <si>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</si>
  <si>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</si>
  <si>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</si>
  <si>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</si>
  <si>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</si>
  <si>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</si>
  <si>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</si>
  <si>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</si>
  <si>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</si>
  <si>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</si>
  <si>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</si>
  <si>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</si>
  <si>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</si>
  <si>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PERIOCLOR 16 ONZA FRASCO</t>
  </si>
  <si>
    <t>PONTI GOTAS 5ML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</si>
  <si>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</si>
  <si>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</si>
  <si>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</si>
  <si>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</si>
  <si>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</si>
  <si>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</si>
  <si>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</si>
  <si>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</si>
  <si>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</si>
  <si>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</si>
  <si>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</si>
  <si>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</si>
  <si>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</si>
  <si>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</si>
  <si>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</si>
  <si>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</si>
  <si>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</si>
  <si>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</si>
  <si>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</si>
  <si>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</si>
  <si>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</si>
  <si>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</si>
  <si>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</si>
  <si>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</si>
  <si>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</si>
  <si>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</si>
  <si>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</si>
  <si>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</si>
  <si>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</si>
  <si>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</si>
  <si>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</si>
  <si>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</si>
  <si>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</si>
  <si>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</si>
  <si>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</si>
  <si>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</si>
  <si>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</si>
  <si>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</si>
  <si>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</si>
  <si>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</si>
  <si>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</si>
  <si>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</si>
  <si>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</si>
  <si>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</si>
  <si>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</si>
  <si>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</si>
  <si>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</si>
  <si>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</si>
  <si>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</si>
  <si>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</si>
  <si>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</si>
  <si>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</si>
  <si>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</si>
  <si>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</si>
  <si>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</si>
  <si>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</si>
  <si>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</si>
  <si>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</si>
  <si>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</si>
  <si>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</si>
  <si>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</si>
  <si>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</si>
  <si>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</si>
  <si>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</si>
  <si>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</si>
  <si>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</si>
  <si>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</si>
  <si>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</si>
  <si>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</si>
  <si>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</si>
  <si>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</si>
  <si>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</si>
  <si>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TUBO ENDOTRAQUEAL #  5.5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</si>
  <si>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</si>
  <si>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</si>
  <si>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</si>
  <si>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</si>
  <si>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</si>
  <si>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</si>
  <si>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</si>
  <si>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</si>
  <si>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</si>
  <si>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</si>
  <si>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</si>
  <si>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</si>
  <si>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</si>
  <si>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</si>
  <si>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</si>
  <si>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</si>
  <si>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</si>
  <si>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</si>
  <si>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</si>
  <si>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</si>
  <si>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</si>
  <si>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</si>
  <si>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</si>
  <si>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</si>
  <si>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</si>
  <si>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</si>
  <si>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</si>
  <si>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</si>
  <si>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</si>
  <si>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</si>
  <si>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</si>
  <si>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</si>
  <si>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</si>
  <si>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</si>
  <si>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PREDNISONA 20MG TAB.-</t>
  </si>
  <si>
    <t>BAJANTE DE SANGRE</t>
  </si>
  <si>
    <t>XPOSE 4 DEVICE (POSICIONADOR)</t>
  </si>
  <si>
    <t>FUNDA P/ESTERILIZAR PEQ.</t>
  </si>
  <si>
    <t>Z-O DURAPORE-3M, REF. 1538-1 (PEQ)</t>
  </si>
  <si>
    <t>HILO NYLON 2-0 REF.164T</t>
  </si>
  <si>
    <t>PREDNISONA 50MG TAB.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</si>
  <si>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</si>
  <si>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</si>
  <si>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</si>
  <si>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</si>
  <si>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</si>
  <si>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</si>
  <si>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</si>
  <si>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</si>
  <si>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</si>
  <si>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</si>
  <si>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</si>
  <si>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</si>
  <si>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</si>
  <si>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</si>
  <si>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</si>
  <si>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>UNIDad</t>
  </si>
  <si>
    <t>BISTURI S/M # 11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</si>
  <si>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</si>
  <si>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</si>
  <si>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</si>
  <si>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</si>
  <si>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</si>
  <si>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</si>
  <si>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</si>
  <si>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</si>
  <si>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</si>
  <si>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</si>
  <si>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</si>
  <si>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Medicamentos Controlado</t>
  </si>
  <si>
    <t>EXTRACTOR DE GRAPA</t>
  </si>
  <si>
    <t>FLUMAZENILO 0.5MG AMP.</t>
  </si>
  <si>
    <t>HALOPERIDOL 5MG/ML</t>
  </si>
  <si>
    <t>HILO PROLENE 6-0 REF.M8306T</t>
  </si>
  <si>
    <t>Z-O DURAPORE-3M,REF. 1538-2 (MED)</t>
  </si>
  <si>
    <t>Z-O MICROPORE-3M-2PG, REF. 1535-1 (PEQ)</t>
  </si>
  <si>
    <t>HILO VICRYL 1-0, REF. VCP341H</t>
  </si>
  <si>
    <t>INSULINA CRISTALINA 100UI XML</t>
  </si>
  <si>
    <t>LASER PROBE # 23G FLEXIBLE REF.71113</t>
  </si>
  <si>
    <t>LENTES INTRAOCULARES AKREOS - VARIOS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</si>
  <si>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</si>
  <si>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</si>
  <si>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</si>
  <si>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</si>
  <si>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</si>
  <si>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</si>
  <si>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>MIDAZOLAM 5MG AMP. *DORMICUM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</si>
  <si>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</si>
  <si>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</si>
  <si>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</si>
  <si>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</si>
  <si>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</si>
  <si>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</si>
  <si>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</si>
  <si>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</si>
  <si>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</si>
  <si>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</si>
  <si>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</si>
  <si>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</si>
  <si>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</si>
  <si>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</si>
  <si>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</si>
  <si>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</si>
  <si>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</si>
  <si>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</si>
  <si>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</si>
  <si>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SULFAMETOXAZOL 800 MG + TRIMETOPRIM 160 MG COMPRIMIDO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</si>
  <si>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</si>
  <si>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</si>
  <si>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</si>
  <si>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</si>
  <si>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</si>
  <si>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</si>
  <si>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</si>
  <si>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</si>
  <si>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#4.5 REFORZADO</t>
  </si>
  <si>
    <t>TUBO ENDOTRAQUEAL #6.5REFORZADO</t>
  </si>
  <si>
    <t>ALKACIDE 1 LITRO</t>
  </si>
  <si>
    <t>ALKADDSS 1 LITRO</t>
  </si>
  <si>
    <t>ALKAZYME 20 GR</t>
  </si>
  <si>
    <t>SULFADIAZINA ARGENTICA 1% CREMA</t>
  </si>
  <si>
    <t>VISION BLUE 0.05% SOL. 1.5ML FRASC. RS</t>
  </si>
  <si>
    <t>YESO # 6 PULG.</t>
  </si>
  <si>
    <t xml:space="preserve">SERVILLETAS DESECHABLES </t>
  </si>
  <si>
    <t>CERA BLANCA</t>
  </si>
  <si>
    <t>CERA PLASTICA</t>
  </si>
  <si>
    <t>CRITALIZADOR DE PISO</t>
  </si>
  <si>
    <t>B1500000096</t>
  </si>
  <si>
    <t>A&amp;M COMMERCE MEDIA,SRL</t>
  </si>
  <si>
    <t>COMPRA DE MATERIALES LIMPIEZA</t>
  </si>
  <si>
    <t>B1500000536</t>
  </si>
  <si>
    <t>AB &amp; CO ARIZA BATLLE, SRL</t>
  </si>
  <si>
    <t>COMPRA DE MEDICAMENTOS</t>
  </si>
  <si>
    <t>B1500000549</t>
  </si>
  <si>
    <t xml:space="preserve">COMPRA DE MEDICAMENTOS </t>
  </si>
  <si>
    <t>B1500000591</t>
  </si>
  <si>
    <t>B1500000620</t>
  </si>
  <si>
    <t>COMPRA DE MATERIALES MEDICO</t>
  </si>
  <si>
    <t>B1500000688</t>
  </si>
  <si>
    <t>B1500000769</t>
  </si>
  <si>
    <t>B1500000779</t>
  </si>
  <si>
    <t>B1500000824</t>
  </si>
  <si>
    <t>B1500000825</t>
  </si>
  <si>
    <t>B1500000827</t>
  </si>
  <si>
    <t>B1500000840</t>
  </si>
  <si>
    <t>B1500016105</t>
  </si>
  <si>
    <t>ALCON DOMINICANA</t>
  </si>
  <si>
    <t>B1500016124</t>
  </si>
  <si>
    <t>B1500016146</t>
  </si>
  <si>
    <t>B1500016158</t>
  </si>
  <si>
    <t>B1500015198</t>
  </si>
  <si>
    <t>B1500016290</t>
  </si>
  <si>
    <t>B1500016291</t>
  </si>
  <si>
    <t>ANEST,SRL</t>
  </si>
  <si>
    <t>ARCHEX GROUP,SRL</t>
  </si>
  <si>
    <t>COMPRA DE MATERIALES ELECTRICOS</t>
  </si>
  <si>
    <t>B1500000348</t>
  </si>
  <si>
    <t xml:space="preserve">ARGOS TECNOQUIMICOS </t>
  </si>
  <si>
    <t>COMRPA DE CLORO</t>
  </si>
  <si>
    <t>B1500000516</t>
  </si>
  <si>
    <t>COMPRA DE MATERIALES DE LIMPIEZAS</t>
  </si>
  <si>
    <t>B1500000518</t>
  </si>
  <si>
    <t>B1500000070</t>
  </si>
  <si>
    <t>AROLIN, SRL</t>
  </si>
  <si>
    <t xml:space="preserve">COMPRA DE MATERIALES DE OFICINA </t>
  </si>
  <si>
    <t>B1500000074</t>
  </si>
  <si>
    <t>COMPRA DE CARPETAS TIMBRADA</t>
  </si>
  <si>
    <t>B1500000078</t>
  </si>
  <si>
    <t>COMPRA DE SOBRE MANILLA TIMBRADO</t>
  </si>
  <si>
    <t>B1500000039</t>
  </si>
  <si>
    <t>B1500009846</t>
  </si>
  <si>
    <t xml:space="preserve">BIO NOVA, SRL </t>
  </si>
  <si>
    <t>B1500010473</t>
  </si>
  <si>
    <t>B1500011111</t>
  </si>
  <si>
    <t>B1500014292</t>
  </si>
  <si>
    <t>B1500015103</t>
  </si>
  <si>
    <t>B1500015756</t>
  </si>
  <si>
    <t>B1500015758</t>
  </si>
  <si>
    <t>B1500026605</t>
  </si>
  <si>
    <t>REACTIVOS DE LABORATORIOS</t>
  </si>
  <si>
    <t>B1500030886</t>
  </si>
  <si>
    <t>B1500030964</t>
  </si>
  <si>
    <t>COMPRA DE PAPEL IMPRESORA</t>
  </si>
  <si>
    <t>B1500034847</t>
  </si>
  <si>
    <t>B1500037786</t>
  </si>
  <si>
    <t>COMPRA DE MATERIALES LIMPIEZAS</t>
  </si>
  <si>
    <t>B1500038769</t>
  </si>
  <si>
    <t>B1500038877</t>
  </si>
  <si>
    <t>E450000001404</t>
  </si>
  <si>
    <t>E450000002691</t>
  </si>
  <si>
    <t>E450000002787</t>
  </si>
  <si>
    <t>E450000002835</t>
  </si>
  <si>
    <t>B1500000268</t>
  </si>
  <si>
    <t>BIOQUIMICA</t>
  </si>
  <si>
    <t>B1500000269</t>
  </si>
  <si>
    <t>C FEDERICO GOMEZ</t>
  </si>
  <si>
    <t xml:space="preserve">CAPELLAN GERALDINO MULTISERVICIOS </t>
  </si>
  <si>
    <t>COMPRA DE MATERIALES DE LIMPIEZA</t>
  </si>
  <si>
    <t>B1500000051</t>
  </si>
  <si>
    <t>CHC PINTORERIA, SRL</t>
  </si>
  <si>
    <t>B1500000396</t>
  </si>
  <si>
    <t>CLICKTECK</t>
  </si>
  <si>
    <t>B1500000146</t>
  </si>
  <si>
    <t>COMERCIAL RICRUZ, SRL</t>
  </si>
  <si>
    <t>COMPU OFFICE DOMINICANA, SRL</t>
  </si>
  <si>
    <t>COMPRA DE TONER</t>
  </si>
  <si>
    <t>E450000000090</t>
  </si>
  <si>
    <t>COMPRA DE IMPRESORA HP LASERJET</t>
  </si>
  <si>
    <t>B1500000130</t>
  </si>
  <si>
    <t>CONSULTORES EN SEGURIDAD TECNOLOGICA E INF.</t>
  </si>
  <si>
    <t>RENOVACION SERV.SOLUCION DE SEG.INF.</t>
  </si>
  <si>
    <t>B1500000446</t>
  </si>
  <si>
    <t>CORAMCA,SRL</t>
  </si>
  <si>
    <t xml:space="preserve">COMPRA DE MATERIALES PLOMERIA </t>
  </si>
  <si>
    <t>B1500000484</t>
  </si>
  <si>
    <t xml:space="preserve">COMPRA DE MATERIALES VARIOS </t>
  </si>
  <si>
    <t>B1500000436</t>
  </si>
  <si>
    <t>CORAVASCULAR, SRL</t>
  </si>
  <si>
    <t>B1500000449</t>
  </si>
  <si>
    <t xml:space="preserve">COMPRA DE MATERIALES MEDICO </t>
  </si>
  <si>
    <t>B1500000458</t>
  </si>
  <si>
    <t>B1500000459</t>
  </si>
  <si>
    <t>COMPRA DE MATERIAL MEDICO</t>
  </si>
  <si>
    <t>B1500000460</t>
  </si>
  <si>
    <t>B1500000509</t>
  </si>
  <si>
    <t>B1500000510</t>
  </si>
  <si>
    <t>B1500000511</t>
  </si>
  <si>
    <t>B1500000512</t>
  </si>
  <si>
    <t>B1500000514</t>
  </si>
  <si>
    <t>B1500000513</t>
  </si>
  <si>
    <t>B1500000515</t>
  </si>
  <si>
    <t>B1500000517</t>
  </si>
  <si>
    <t>B1500000519</t>
  </si>
  <si>
    <t>B1500000520</t>
  </si>
  <si>
    <t>B1500000521</t>
  </si>
  <si>
    <t xml:space="preserve">COMPRA DE MATERILAES MEDICO </t>
  </si>
  <si>
    <t>B1500000525</t>
  </si>
  <si>
    <t>B1500000526</t>
  </si>
  <si>
    <t>B1500000624</t>
  </si>
  <si>
    <t>CRISTALIA DOMINICANA</t>
  </si>
  <si>
    <t>B1500001096</t>
  </si>
  <si>
    <t>B1500001315</t>
  </si>
  <si>
    <t>B1500001324</t>
  </si>
  <si>
    <t>B1500001340</t>
  </si>
  <si>
    <t>B1500000555</t>
  </si>
  <si>
    <t xml:space="preserve">CROSS PUBLICIDAD </t>
  </si>
  <si>
    <t>COMPRA BANNER Y GLOBOS</t>
  </si>
  <si>
    <t>B1500001296</t>
  </si>
  <si>
    <t>DAF TRADING, SRL</t>
  </si>
  <si>
    <t>ALQUILER DE TRANSPORTE</t>
  </si>
  <si>
    <t>B1500000004</t>
  </si>
  <si>
    <t>DISTRIBUIDORA BASULTO E.I.R.L.</t>
  </si>
  <si>
    <t>B1500000537</t>
  </si>
  <si>
    <t>DISTRIBUIDORES OXIMEGAS SOTO</t>
  </si>
  <si>
    <t>OXIGENO</t>
  </si>
  <si>
    <t>B1500000538</t>
  </si>
  <si>
    <t>B1500000539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</si>
  <si>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</si>
  <si>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</si>
  <si>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</si>
  <si>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</si>
  <si>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</si>
  <si>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</si>
  <si>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</si>
  <si>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B1500000547</t>
  </si>
  <si>
    <t>B1500000548</t>
  </si>
  <si>
    <t>B1500000550</t>
  </si>
  <si>
    <t>B1500000551</t>
  </si>
  <si>
    <t>B1500000552</t>
  </si>
  <si>
    <t>B1500000553</t>
  </si>
  <si>
    <t>B1500000554</t>
  </si>
  <si>
    <t>B1500000556</t>
  </si>
  <si>
    <t>B1500000321</t>
  </si>
  <si>
    <t>DIVERSIDART</t>
  </si>
  <si>
    <t>B1500002437</t>
  </si>
  <si>
    <t>DOCTORES MALLEN GUERRA, S.A</t>
  </si>
  <si>
    <t>DUBAMED, SRL</t>
  </si>
  <si>
    <t>B1500000351</t>
  </si>
  <si>
    <t>ECOCAMIONES, SRL</t>
  </si>
  <si>
    <t>B1500000008</t>
  </si>
  <si>
    <t xml:space="preserve">COMPRA DE MATERIALES DE LIMPIEZAS </t>
  </si>
  <si>
    <t>B1500000227</t>
  </si>
  <si>
    <t>ENDO SERV, SRL</t>
  </si>
  <si>
    <t>B1500000252</t>
  </si>
  <si>
    <t>B1500000251</t>
  </si>
  <si>
    <t>B1500000331</t>
  </si>
  <si>
    <t>B1500002143</t>
  </si>
  <si>
    <t>EPX DOMINICANA, SRL</t>
  </si>
  <si>
    <t>B1500002232</t>
  </si>
  <si>
    <t>B1500000122</t>
  </si>
  <si>
    <t>EQUISMEDICAL SI, SRL</t>
  </si>
  <si>
    <t>ESPARTIMP</t>
  </si>
  <si>
    <t>B1500000001</t>
  </si>
  <si>
    <t>EVERMED</t>
  </si>
  <si>
    <t>MATENIMIENTOS DE EQUIPOS</t>
  </si>
  <si>
    <t>B1500000003</t>
  </si>
  <si>
    <t>B1500000002</t>
  </si>
  <si>
    <t>B1500003002</t>
  </si>
  <si>
    <t>FARACH, S.A</t>
  </si>
  <si>
    <t>E4500000000107</t>
  </si>
  <si>
    <t>E450000000185</t>
  </si>
  <si>
    <t>E450000000363</t>
  </si>
  <si>
    <t>E450000000365</t>
  </si>
  <si>
    <t>B1500000842</t>
  </si>
  <si>
    <t>FARMACO INTERNACIONAL, SRL</t>
  </si>
  <si>
    <t>B1500000844</t>
  </si>
  <si>
    <t>B1500000846</t>
  </si>
  <si>
    <t>B1500000885</t>
  </si>
  <si>
    <t>B1500000947</t>
  </si>
  <si>
    <t>B1500000946</t>
  </si>
  <si>
    <t>B1500000954</t>
  </si>
  <si>
    <t>B1500000957</t>
  </si>
  <si>
    <t>B1500000969</t>
  </si>
  <si>
    <t>B1500047524</t>
  </si>
  <si>
    <t xml:space="preserve">FARMACONAL </t>
  </si>
  <si>
    <t>B1500047643</t>
  </si>
  <si>
    <t>B1500048391</t>
  </si>
  <si>
    <t>B1500048803</t>
  </si>
  <si>
    <t>B1500048804</t>
  </si>
  <si>
    <t>B1500048848</t>
  </si>
  <si>
    <t>FARMACONAL</t>
  </si>
  <si>
    <t>B1500048966</t>
  </si>
  <si>
    <t>B1500048965</t>
  </si>
  <si>
    <t>B1500048996</t>
  </si>
  <si>
    <t>B1500048997</t>
  </si>
  <si>
    <t>B1500048998</t>
  </si>
  <si>
    <t>B1500049140</t>
  </si>
  <si>
    <t>B1500049138</t>
  </si>
  <si>
    <t>B1500049300</t>
  </si>
  <si>
    <t>B1500049301</t>
  </si>
  <si>
    <t>B1500049357</t>
  </si>
  <si>
    <t>B1500049401</t>
  </si>
  <si>
    <t>B1500049358</t>
  </si>
  <si>
    <t>B1500049697</t>
  </si>
  <si>
    <t>B1500049699</t>
  </si>
  <si>
    <t>B1500049698</t>
  </si>
  <si>
    <t>B1500049914</t>
  </si>
  <si>
    <t>B1500049889</t>
  </si>
  <si>
    <t>B1500050082</t>
  </si>
  <si>
    <t>B1500050749</t>
  </si>
  <si>
    <t>B1500053958</t>
  </si>
  <si>
    <t>B1500054487</t>
  </si>
  <si>
    <t>B1500056300</t>
  </si>
  <si>
    <t>B1500056359</t>
  </si>
  <si>
    <t>B1500056784</t>
  </si>
  <si>
    <t>B1500057759</t>
  </si>
  <si>
    <t>B1500060128</t>
  </si>
  <si>
    <t>B1500060478</t>
  </si>
  <si>
    <t>B1500060485</t>
  </si>
  <si>
    <t>B1500060533</t>
  </si>
  <si>
    <t>B1500060693</t>
  </si>
  <si>
    <t>B1500061308</t>
  </si>
  <si>
    <t>B1500061646</t>
  </si>
  <si>
    <t>COMRPA DE MATERIALES MEDICO</t>
  </si>
  <si>
    <t>B1500000695</t>
  </si>
  <si>
    <t>B1500000703</t>
  </si>
  <si>
    <t>FARNASA, SRL</t>
  </si>
  <si>
    <t>COMPRA DE MAT.ELECTRICO</t>
  </si>
  <si>
    <t>COMPRA DE TONER HP</t>
  </si>
  <si>
    <t>FRIFARMA,SRL</t>
  </si>
  <si>
    <t>B1500000014</t>
  </si>
  <si>
    <t>G.E ELECTROMECANICA</t>
  </si>
  <si>
    <t>ALQUILER DE MORGUE</t>
  </si>
  <si>
    <t>B1500000587</t>
  </si>
  <si>
    <t>GERENFAR,SRL</t>
  </si>
  <si>
    <t>B1500001684</t>
  </si>
  <si>
    <t>GL PROMOCIONES ,SRL</t>
  </si>
  <si>
    <t>COMPRA PRISMA  OPTICO REFLE</t>
  </si>
  <si>
    <t>GRUPO FARMACEUTICO CAR-M</t>
  </si>
  <si>
    <t>B1500000734</t>
  </si>
  <si>
    <t>GTG INDUSTRIAL , SRL</t>
  </si>
  <si>
    <t xml:space="preserve">COMPRA DE MATERIALES </t>
  </si>
  <si>
    <t>B1500002432</t>
  </si>
  <si>
    <t>MATERIAL DE LIMPIEZA</t>
  </si>
  <si>
    <t>B1500002854</t>
  </si>
  <si>
    <t>B1500003624</t>
  </si>
  <si>
    <t>HOSPIFAR,SRL</t>
  </si>
  <si>
    <t>COMPRA MATERIAL MEDICO</t>
  </si>
  <si>
    <t>B1500003708</t>
  </si>
  <si>
    <t>B1500003821</t>
  </si>
  <si>
    <t>B1500004770</t>
  </si>
  <si>
    <t>B1500005413</t>
  </si>
  <si>
    <t>B1500005843</t>
  </si>
  <si>
    <t>COMPRA DE ABSORBEDOR DE DIOXIDO</t>
  </si>
  <si>
    <t>B1500006154</t>
  </si>
  <si>
    <t>B1500006219</t>
  </si>
  <si>
    <t>B1500006240</t>
  </si>
  <si>
    <t>B1500006794</t>
  </si>
  <si>
    <t>B1500006847</t>
  </si>
  <si>
    <t>B1500006864</t>
  </si>
  <si>
    <t>B1500006835</t>
  </si>
  <si>
    <t>B1500006921</t>
  </si>
  <si>
    <t>B1500006946</t>
  </si>
  <si>
    <t>B1500007053</t>
  </si>
  <si>
    <t>B1500007097</t>
  </si>
  <si>
    <t>B1500007095</t>
  </si>
  <si>
    <t>B1500007247</t>
  </si>
  <si>
    <t>B1500007248</t>
  </si>
  <si>
    <t>B1500007208</t>
  </si>
  <si>
    <t>B1500007223</t>
  </si>
  <si>
    <t>B1500007227</t>
  </si>
  <si>
    <t>B1500007421</t>
  </si>
  <si>
    <t>B1500007514</t>
  </si>
  <si>
    <t>B1500007513</t>
  </si>
  <si>
    <t>B1500007544</t>
  </si>
  <si>
    <t>B1500007567</t>
  </si>
  <si>
    <t>B1500007726</t>
  </si>
  <si>
    <t>B1500007785</t>
  </si>
  <si>
    <t>B1500007784</t>
  </si>
  <si>
    <t>B1500007827</t>
  </si>
  <si>
    <t>B1500000586</t>
  </si>
  <si>
    <t>INDO QUIMICA,S.A.S.</t>
  </si>
  <si>
    <t>B1500000063</t>
  </si>
  <si>
    <t>B1500000661</t>
  </si>
  <si>
    <t>INFALAB,SRL</t>
  </si>
  <si>
    <t>B1500000664</t>
  </si>
  <si>
    <t>B1500000673</t>
  </si>
  <si>
    <t>B1500000679</t>
  </si>
  <si>
    <t>B1500000720</t>
  </si>
  <si>
    <t>B1500000731</t>
  </si>
  <si>
    <t>B1500000013</t>
  </si>
  <si>
    <t>INGENIERIA Y SOLUCIONES,SRL (BUHORMI )</t>
  </si>
  <si>
    <t>INSTALACIONES DE REDES GASES Y EQUIPOS MEDICOS DE LA CRUZ ORTIZ, SRL</t>
  </si>
  <si>
    <t xml:space="preserve">MANTENIMIENTO CORRECTIVO </t>
  </si>
  <si>
    <t>IRUMED,E.I.R.L.</t>
  </si>
  <si>
    <t>B1500000018</t>
  </si>
  <si>
    <t>COMPRA DE BATERIA</t>
  </si>
  <si>
    <t>B1500000045</t>
  </si>
  <si>
    <t>ISCRI GROUP</t>
  </si>
  <si>
    <t>SERVICIOS GENERALES</t>
  </si>
  <si>
    <t>B1500000046</t>
  </si>
  <si>
    <t>SERVICIOS DE REPARACION EN AREAS ODONTOLOGIA</t>
  </si>
  <si>
    <t>B1500001178</t>
  </si>
  <si>
    <t>JBL JEAN CARLOS BASULTO</t>
  </si>
  <si>
    <t>B1500001498</t>
  </si>
  <si>
    <t>B1500001517</t>
  </si>
  <si>
    <t>B1500001550</t>
  </si>
  <si>
    <t>B1500001667</t>
  </si>
  <si>
    <t>B1500001687</t>
  </si>
  <si>
    <t>B1500001737</t>
  </si>
  <si>
    <t>B1500001837</t>
  </si>
  <si>
    <t>B1500001992</t>
  </si>
  <si>
    <t>B1500002067</t>
  </si>
  <si>
    <t>B1500002145</t>
  </si>
  <si>
    <t>B1500002185</t>
  </si>
  <si>
    <t>B1500002552</t>
  </si>
  <si>
    <t>B1500002554</t>
  </si>
  <si>
    <t>B1500002612</t>
  </si>
  <si>
    <t>B1500002611</t>
  </si>
  <si>
    <t>B1500002667</t>
  </si>
  <si>
    <t>B1500002666</t>
  </si>
  <si>
    <t>B1500002676</t>
  </si>
  <si>
    <t>B1500002740</t>
  </si>
  <si>
    <t>COMRPA DE MEDICAMENTOS</t>
  </si>
  <si>
    <t>B1500000116</t>
  </si>
  <si>
    <t>LATIN AMERICAN MEDICAL EXPORT</t>
  </si>
  <si>
    <t>LINAMED, SRL</t>
  </si>
  <si>
    <t>B1500000303</t>
  </si>
  <si>
    <t>B1500000305</t>
  </si>
  <si>
    <t>B1500000869</t>
  </si>
  <si>
    <t xml:space="preserve">LUFISA COMERCIAL </t>
  </si>
  <si>
    <t>COMPRA DE ALIMENTOS</t>
  </si>
  <si>
    <t>LUIS E BETANCES</t>
  </si>
  <si>
    <t>B1500006225</t>
  </si>
  <si>
    <t>MACROTECH</t>
  </si>
  <si>
    <t xml:space="preserve">COMPRA DE BAJANTE </t>
  </si>
  <si>
    <t>MATERLEX SERVICIOS M.G.</t>
  </si>
  <si>
    <t>COMPRA DE MATERIALES DESECHABLES</t>
  </si>
  <si>
    <t>B1500000404</t>
  </si>
  <si>
    <t>B1500000152</t>
  </si>
  <si>
    <t>MEDKEY,SRL</t>
  </si>
  <si>
    <t>COMPRA DE VENTILADOR MECANICO</t>
  </si>
  <si>
    <t>B1500000153</t>
  </si>
  <si>
    <t>B1500000156</t>
  </si>
  <si>
    <t>MEGALABS,SRL</t>
  </si>
  <si>
    <t>B1500000386</t>
  </si>
  <si>
    <t>MEGATEC AGUA ,SRL</t>
  </si>
  <si>
    <t>B1500033984</t>
  </si>
  <si>
    <t>MRO MANTENIMIENTO OPERACIÓN &amp; REPARACION</t>
  </si>
  <si>
    <t>B1500005853</t>
  </si>
  <si>
    <t>OFFITEK, SRL</t>
  </si>
  <si>
    <t>B1500005869</t>
  </si>
  <si>
    <t>COMPRA DE BATERIA TIPO C.</t>
  </si>
  <si>
    <t>B1500005908</t>
  </si>
  <si>
    <t>COMPRA DE RESMA DE PAPEL</t>
  </si>
  <si>
    <t>B1500000132</t>
  </si>
  <si>
    <t>B1500000220</t>
  </si>
  <si>
    <t>OFTALQUIP,SRL</t>
  </si>
  <si>
    <t>B1500000237</t>
  </si>
  <si>
    <t>B1500000244</t>
  </si>
  <si>
    <t>B1500000248</t>
  </si>
  <si>
    <t>B1500000261</t>
  </si>
  <si>
    <t>COMPRA DE BATERIA W/A-72300</t>
  </si>
  <si>
    <t>B1500000306</t>
  </si>
  <si>
    <t>COMPRA DE LENTE PARA LASER</t>
  </si>
  <si>
    <t>B1500000307</t>
  </si>
  <si>
    <t>B1500000308</t>
  </si>
  <si>
    <t>B1500000309</t>
  </si>
  <si>
    <t>COMPRA DE LENTES INTRAOCULARES Y V.</t>
  </si>
  <si>
    <t>B1500000313</t>
  </si>
  <si>
    <t>B1500000316</t>
  </si>
  <si>
    <t>E450000000258</t>
  </si>
  <si>
    <t>OSCAR A.RENTA NEGRON, S.A</t>
  </si>
  <si>
    <t>B1500000103</t>
  </si>
  <si>
    <t>B1500000079</t>
  </si>
  <si>
    <t>PAT &amp; MELL PHARMACEUTICALS, SRL</t>
  </si>
  <si>
    <t>PENTAFARMA</t>
  </si>
  <si>
    <t>B1500001015</t>
  </si>
  <si>
    <t>PEREZ BARROSO</t>
  </si>
  <si>
    <t>B1500001173</t>
  </si>
  <si>
    <t>B1500001194</t>
  </si>
  <si>
    <t>B1500001202</t>
  </si>
  <si>
    <t>B1500051668</t>
  </si>
  <si>
    <t>PHARMATECH</t>
  </si>
  <si>
    <t>B1500052758</t>
  </si>
  <si>
    <t>B1500052868</t>
  </si>
  <si>
    <t>B1500068955</t>
  </si>
  <si>
    <t>B1500071567</t>
  </si>
  <si>
    <t>B1500088176</t>
  </si>
  <si>
    <t>B1500088383</t>
  </si>
  <si>
    <t>B1500088854</t>
  </si>
  <si>
    <t>PRODUCTOS TECN.INDUSTRIALES</t>
  </si>
  <si>
    <t>PROMEDICA</t>
  </si>
  <si>
    <t>B1500001793</t>
  </si>
  <si>
    <t xml:space="preserve">PROMEDICA </t>
  </si>
  <si>
    <t>B1500001821</t>
  </si>
  <si>
    <t>B1500001833</t>
  </si>
  <si>
    <t>B1500001851</t>
  </si>
  <si>
    <t>B1500019838</t>
  </si>
  <si>
    <t>PROMESECAL</t>
  </si>
  <si>
    <t>B1500020590</t>
  </si>
  <si>
    <t>B1500020954</t>
  </si>
  <si>
    <t>B1500020953</t>
  </si>
  <si>
    <t>B1500021373</t>
  </si>
  <si>
    <t>B1500021997</t>
  </si>
  <si>
    <t>B1500022453</t>
  </si>
  <si>
    <t>B1500022452</t>
  </si>
  <si>
    <t>B1500023140</t>
  </si>
  <si>
    <t>B1500001685</t>
  </si>
  <si>
    <t>QUIROFANOS, SRL</t>
  </si>
  <si>
    <t>B1500001801</t>
  </si>
  <si>
    <t>COMPRA DE SOFA CAMA</t>
  </si>
  <si>
    <t>B1500001845</t>
  </si>
  <si>
    <t>B1500001891</t>
  </si>
  <si>
    <t>B1500001893</t>
  </si>
  <si>
    <t>B1500001906</t>
  </si>
  <si>
    <t>B1500001905</t>
  </si>
  <si>
    <t>B1500001928</t>
  </si>
  <si>
    <t>B1500001938</t>
  </si>
  <si>
    <t>B1500002011</t>
  </si>
  <si>
    <t>B1500000280</t>
  </si>
  <si>
    <t>REMITER</t>
  </si>
  <si>
    <t>B1500000281</t>
  </si>
  <si>
    <t>B1500000924</t>
  </si>
  <si>
    <t>RONAJUS FARMACEUTICA,SRL</t>
  </si>
  <si>
    <t>ROSLYN, SRL</t>
  </si>
  <si>
    <t>B1500000287</t>
  </si>
  <si>
    <t>ROTNIT, SRL</t>
  </si>
  <si>
    <t>SANCHEZ &amp; PASTRANO SUPLIDORES, SRL</t>
  </si>
  <si>
    <t>B1500000052</t>
  </si>
  <si>
    <t>B1500000053</t>
  </si>
  <si>
    <t>B1500000054</t>
  </si>
  <si>
    <t>B1500000056</t>
  </si>
  <si>
    <t>COMPRA DE SET DE 4 RUEDAS DE REPUESTO</t>
  </si>
  <si>
    <t>B1500000055</t>
  </si>
  <si>
    <t>B1500000057</t>
  </si>
  <si>
    <t>B1500000091</t>
  </si>
  <si>
    <t>SANTOS &amp; ORTIZ GROUP,SRL</t>
  </si>
  <si>
    <t>B1500000118</t>
  </si>
  <si>
    <t>MEDICAMENTOS</t>
  </si>
  <si>
    <t>B1500000121</t>
  </si>
  <si>
    <t>B1500000169</t>
  </si>
  <si>
    <t>B1500000031</t>
  </si>
  <si>
    <t xml:space="preserve">SDM SANTO DOMINGO MEDICAL </t>
  </si>
  <si>
    <t>COMPRA DE MESA DE CIRUGIA</t>
  </si>
  <si>
    <t>B1500004383</t>
  </si>
  <si>
    <t>SEAN DOMINICAN, SRL</t>
  </si>
  <si>
    <t>B1500001460</t>
  </si>
  <si>
    <t xml:space="preserve">SEMINSA, S.A. </t>
  </si>
  <si>
    <t xml:space="preserve">HORA DE MANTENIMIENTO </t>
  </si>
  <si>
    <t>B1500001459</t>
  </si>
  <si>
    <t>B1500001458</t>
  </si>
  <si>
    <t>B1500001703</t>
  </si>
  <si>
    <t>B1500001410</t>
  </si>
  <si>
    <t>B1500001411</t>
  </si>
  <si>
    <t>B1500001456</t>
  </si>
  <si>
    <t>B1500001462</t>
  </si>
  <si>
    <t>B1500001461</t>
  </si>
  <si>
    <t>B1500001457</t>
  </si>
  <si>
    <t>B1500001652</t>
  </si>
  <si>
    <t>MANTENIMIENTOS DE EQUIPOS</t>
  </si>
  <si>
    <t>B1500001680</t>
  </si>
  <si>
    <t>B1500001681</t>
  </si>
  <si>
    <t>B1500001683</t>
  </si>
  <si>
    <t>B1500001704</t>
  </si>
  <si>
    <t>B1500001705</t>
  </si>
  <si>
    <t>B1500001717</t>
  </si>
  <si>
    <t>B1500001729</t>
  </si>
  <si>
    <t>B1500001766</t>
  </si>
  <si>
    <t>B1500001764</t>
  </si>
  <si>
    <t>B1500001765</t>
  </si>
  <si>
    <t>B1500001763</t>
  </si>
  <si>
    <t>B1500001762</t>
  </si>
  <si>
    <t>B1500001761</t>
  </si>
  <si>
    <t>B1500001794</t>
  </si>
  <si>
    <t>B1500001800</t>
  </si>
  <si>
    <t>B1500001814</t>
  </si>
  <si>
    <t>B1500001813</t>
  </si>
  <si>
    <t>B1500001812</t>
  </si>
  <si>
    <t>B1500001810</t>
  </si>
  <si>
    <t>B1500001809</t>
  </si>
  <si>
    <t>B1500001811</t>
  </si>
  <si>
    <t>B1500001808</t>
  </si>
  <si>
    <t>MANTENIMIENTO DE EQUIPO</t>
  </si>
  <si>
    <t>B1500001807</t>
  </si>
  <si>
    <t>B1500001838</t>
  </si>
  <si>
    <t>B1500001859</t>
  </si>
  <si>
    <t>B1500001870</t>
  </si>
  <si>
    <t>B1500001873</t>
  </si>
  <si>
    <t>B1500001881</t>
  </si>
  <si>
    <t>B1500001682</t>
  </si>
  <si>
    <t>B1500001961</t>
  </si>
  <si>
    <t>B1500001963</t>
  </si>
  <si>
    <t>COMPRA DE MATERIALES DE MEDICO</t>
  </si>
  <si>
    <t>B1500001962</t>
  </si>
  <si>
    <t>B1500001981</t>
  </si>
  <si>
    <t>HORAS EN MANTENIMIENTO CORRECTIVO</t>
  </si>
  <si>
    <t>B1500001982</t>
  </si>
  <si>
    <t>B1500001984</t>
  </si>
  <si>
    <t>B1500001983</t>
  </si>
  <si>
    <t>B1500001986</t>
  </si>
  <si>
    <t>B1500002019</t>
  </si>
  <si>
    <t>B1500002071</t>
  </si>
  <si>
    <t>B1500002080</t>
  </si>
  <si>
    <t>B1500002079</t>
  </si>
  <si>
    <t>B1500002081</t>
  </si>
  <si>
    <t>B1500002116</t>
  </si>
  <si>
    <t>B1500002144</t>
  </si>
  <si>
    <t>B1500002188</t>
  </si>
  <si>
    <t>HORAS EN MANTENIMIENTO</t>
  </si>
  <si>
    <t>B1500002269</t>
  </si>
  <si>
    <t>B1500002296</t>
  </si>
  <si>
    <t>B1500002313</t>
  </si>
  <si>
    <t>B1500002337</t>
  </si>
  <si>
    <t>B1500002340</t>
  </si>
  <si>
    <t>B1500002343</t>
  </si>
  <si>
    <t>HORAS DE MANTENIMIENTO</t>
  </si>
  <si>
    <t>B1500002033</t>
  </si>
  <si>
    <t>SERV.MANTENIMIENTO PREVENTIVO</t>
  </si>
  <si>
    <t>B1500002447</t>
  </si>
  <si>
    <t>HORAS DE MANT.CORRECTIVO</t>
  </si>
  <si>
    <t>E450000000009</t>
  </si>
  <si>
    <t>PAGO MANTENIMIENTO PREVENTIVO</t>
  </si>
  <si>
    <t>B1500000238</t>
  </si>
  <si>
    <t>SERD NET</t>
  </si>
  <si>
    <t>B1500002864</t>
  </si>
  <si>
    <t>SERVICIOS E INSTALACIONES TECNICAS (SETEC)</t>
  </si>
  <si>
    <t>MANTENIMIENTO DE ELEVADORES</t>
  </si>
  <si>
    <t>B1500002900</t>
  </si>
  <si>
    <t>B1500000328</t>
  </si>
  <si>
    <t>SERVIMEDIC SI,SRL</t>
  </si>
  <si>
    <t>B1500000375</t>
  </si>
  <si>
    <t>B1500000382</t>
  </si>
  <si>
    <t>SERVIMEDIC SERVICIOS CARDIOVASCULARES</t>
  </si>
  <si>
    <t>B1500000005</t>
  </si>
  <si>
    <t>SEVEN PHARMA</t>
  </si>
  <si>
    <t>SIALAP SOLUCIONES,SRL</t>
  </si>
  <si>
    <t>B1500000364</t>
  </si>
  <si>
    <t xml:space="preserve">COMPRA DE FOLDER DE CARTULINA </t>
  </si>
  <si>
    <t>B1500000372</t>
  </si>
  <si>
    <t>SOLUCIONES EMPRESARIALES MONEGRO CRISPIN,SRL</t>
  </si>
  <si>
    <t>COMPRA DE FUNDA PLASTICA D.</t>
  </si>
  <si>
    <t>B1500023133</t>
  </si>
  <si>
    <t>SUED &amp; FARGESA,SRL</t>
  </si>
  <si>
    <t>B1500023195</t>
  </si>
  <si>
    <t>B1500023646</t>
  </si>
  <si>
    <t>B1500000363</t>
  </si>
  <si>
    <t>SUIPHAR DOMINICANA,SRL</t>
  </si>
  <si>
    <t>B1500000910</t>
  </si>
  <si>
    <t>SUPERMERCADO CARIBE</t>
  </si>
  <si>
    <t>B1500001177</t>
  </si>
  <si>
    <t>S/N</t>
  </si>
  <si>
    <t>B1500000022</t>
  </si>
  <si>
    <t>B1500000752</t>
  </si>
  <si>
    <t>SUPLIDORA DANIELA ,SRL</t>
  </si>
  <si>
    <t>MATERIAL DE OFICINA</t>
  </si>
  <si>
    <t>B1500000183</t>
  </si>
  <si>
    <t>TECNI AGUA, SRL</t>
  </si>
  <si>
    <t xml:space="preserve">SERV.TECNICO PREVENTIVO </t>
  </si>
  <si>
    <t>TIGHTMED,SRL</t>
  </si>
  <si>
    <t>B1500000563</t>
  </si>
  <si>
    <t>B1500000609</t>
  </si>
  <si>
    <t>B1500000627</t>
  </si>
  <si>
    <t>B1500000705</t>
  </si>
  <si>
    <t>B1500000178</t>
  </si>
  <si>
    <t>TRANSOLUCION JR, SRL</t>
  </si>
  <si>
    <t xml:space="preserve">SERVICIOS TRANSPORTE </t>
  </si>
  <si>
    <t>B1500000050</t>
  </si>
  <si>
    <t>TRANSPORTE FERNANDEZ JAQUEZ</t>
  </si>
  <si>
    <t>ALQUILER TRANSPORTE</t>
  </si>
  <si>
    <t>B1500002307</t>
  </si>
  <si>
    <t>ULTRALAB, SRL</t>
  </si>
  <si>
    <t>B1500002360</t>
  </si>
  <si>
    <t>B1500002870</t>
  </si>
  <si>
    <t>B1500003089</t>
  </si>
  <si>
    <t>B1500003100</t>
  </si>
  <si>
    <t>B1500003123</t>
  </si>
  <si>
    <t>B1500003139</t>
  </si>
  <si>
    <t>B1500003168</t>
  </si>
  <si>
    <t>B1500003201</t>
  </si>
  <si>
    <t>B1500003225</t>
  </si>
  <si>
    <t>B1500003252</t>
  </si>
  <si>
    <t>B1500001040</t>
  </si>
  <si>
    <t>VENDIFAR, SRL</t>
  </si>
  <si>
    <t>VICTOR STERLYN SALOME</t>
  </si>
  <si>
    <t>REPARACION DE TUBERIA DE AGUA P.</t>
  </si>
  <si>
    <t>B1500000061</t>
  </si>
  <si>
    <t>VICTORIA TRADING,SRL</t>
  </si>
  <si>
    <t>VILLA COSTA PRODUCTOS VICTORIA , SRL</t>
  </si>
  <si>
    <t>PAGO LETRERO DE PISO MOJADO</t>
  </si>
  <si>
    <t>ACIDO ACETILSALICILICO 81MG (ASPIRINA)</t>
  </si>
  <si>
    <t xml:space="preserve">ALCOHOL ISOPROPILICO 70% GALON    </t>
  </si>
  <si>
    <t>ATORVASTATINA 40 MG TAB</t>
  </si>
  <si>
    <t xml:space="preserve">CABLE DE CAUTERIO </t>
  </si>
  <si>
    <t>CANDESARTAN 32 MG TAB</t>
  </si>
  <si>
    <t>CAPTOPRIL 50MG TAB</t>
  </si>
  <si>
    <t>CASETT COMBINADO PROCED. PACK # 23</t>
  </si>
  <si>
    <t>CATETER JELCO # 18</t>
  </si>
  <si>
    <t>DEXODINE ESPUMA*GALON</t>
  </si>
  <si>
    <t>LABETALOL 5MG/ML INYEC.</t>
  </si>
  <si>
    <t>LAPIZ DE SUCC/COAG (SUCCION) OTORRINO</t>
  </si>
  <si>
    <t>LEVIN #  8.0 FR</t>
  </si>
  <si>
    <t>LEVIN # 14 FR</t>
  </si>
  <si>
    <t>NORADRENALINA 4MG AMP.</t>
  </si>
  <si>
    <t xml:space="preserve">DUODERM- PARCHO 8 X 12      </t>
  </si>
  <si>
    <t>PLACA DE CAUTERIO</t>
  </si>
  <si>
    <t>SONDA CORFLO 10 FR- 43 PULG.</t>
  </si>
  <si>
    <t>VALVULA HIDROC. REGULAR P. MEDIUM,  R-9003E</t>
  </si>
  <si>
    <t>LEVIN #  16 FR</t>
  </si>
  <si>
    <t xml:space="preserve">ACIDO ACETILSALICILICO 81 MG. </t>
  </si>
  <si>
    <t>HEMOVACK # 14</t>
  </si>
  <si>
    <t>LAPIZ DE CAUTERIO</t>
  </si>
  <si>
    <t>ATROVASTATINA 80MG TAB</t>
  </si>
  <si>
    <t>LEVIN # 12 FR</t>
  </si>
  <si>
    <t xml:space="preserve">MEROPENEM 1GR I.V </t>
  </si>
  <si>
    <t>NIFEDIPINA 60 MG TAB.</t>
  </si>
  <si>
    <t>VALSARTAN 160 MG. TABLETA</t>
  </si>
  <si>
    <t>VISCOELASTICO 3.0% (EYECOAT SH)</t>
  </si>
  <si>
    <t>ZINC 50 MG TAB</t>
  </si>
  <si>
    <t>Centro Cardio-Neuro Oftamologico y Trasplante</t>
  </si>
  <si>
    <t xml:space="preserve"> (Valores en RD$)</t>
  </si>
  <si>
    <t>B1500000882</t>
  </si>
  <si>
    <t>B1500000080</t>
  </si>
  <si>
    <t>B1500016042</t>
  </si>
  <si>
    <t>B1500000188</t>
  </si>
  <si>
    <t>CB BIOMEDICAL, SRL</t>
  </si>
  <si>
    <t>B1500001362</t>
  </si>
  <si>
    <t>B1500000182</t>
  </si>
  <si>
    <t>DEJESA, SRL</t>
  </si>
  <si>
    <t>SERVICIO MANTENIMIENTO PREVENTIVO</t>
  </si>
  <si>
    <t>B1500000368</t>
  </si>
  <si>
    <t>B1500000962</t>
  </si>
  <si>
    <t>B1500002750</t>
  </si>
  <si>
    <t>COMPRA DE LLAVE DE 3 VIAS</t>
  </si>
  <si>
    <t>B1500002754</t>
  </si>
  <si>
    <t>B1500000259</t>
  </si>
  <si>
    <t>SERV.TECNICO P CONTROL DE ASISTENCIA</t>
  </si>
  <si>
    <t>E450000000452</t>
  </si>
  <si>
    <t>B1500000989</t>
  </si>
  <si>
    <t>B1500000984</t>
  </si>
  <si>
    <t>B1500000992</t>
  </si>
  <si>
    <t>B1500063569</t>
  </si>
  <si>
    <t>B1500063608</t>
  </si>
  <si>
    <t>B1500063718</t>
  </si>
  <si>
    <t>B1500063728</t>
  </si>
  <si>
    <t>B1500063689</t>
  </si>
  <si>
    <t>B1500063688</t>
  </si>
  <si>
    <t>B1500063776</t>
  </si>
  <si>
    <t>B1500005705</t>
  </si>
  <si>
    <t>B1500003752</t>
  </si>
  <si>
    <t>B1500007902</t>
  </si>
  <si>
    <t>B1500007904</t>
  </si>
  <si>
    <t>B1500007931</t>
  </si>
  <si>
    <t>B1500007958</t>
  </si>
  <si>
    <t>B1500007987</t>
  </si>
  <si>
    <t>E4500000000045</t>
  </si>
  <si>
    <t>B1500000743</t>
  </si>
  <si>
    <t>B1500001103</t>
  </si>
  <si>
    <t>J.C.Q INGENIERIA EN ASCENSORES, SRL</t>
  </si>
  <si>
    <t xml:space="preserve">MANTENIMIENTO DE ASCENSOR </t>
  </si>
  <si>
    <t>B1500002869</t>
  </si>
  <si>
    <t>B1500002911</t>
  </si>
  <si>
    <t>B1500002912</t>
  </si>
  <si>
    <t>E450000001155</t>
  </si>
  <si>
    <t>KETTLE SANCHEZ &amp; CO.,S.A</t>
  </si>
  <si>
    <t>B1500002238</t>
  </si>
  <si>
    <t>LAMBDA DIAGNOSTICOS</t>
  </si>
  <si>
    <t>B1500002242</t>
  </si>
  <si>
    <t>B1500002241</t>
  </si>
  <si>
    <t>B1500000315</t>
  </si>
  <si>
    <t>B1500000933</t>
  </si>
  <si>
    <t xml:space="preserve">COMPRA DE ALIMENTOS </t>
  </si>
  <si>
    <t>E450000000473</t>
  </si>
  <si>
    <t>B1500000319</t>
  </si>
  <si>
    <t>E450000001636</t>
  </si>
  <si>
    <t>E450000001631</t>
  </si>
  <si>
    <t>E450000001651</t>
  </si>
  <si>
    <t>B1500001220</t>
  </si>
  <si>
    <t>B1500001862</t>
  </si>
  <si>
    <t>B1500002036</t>
  </si>
  <si>
    <t>B1500000086</t>
  </si>
  <si>
    <t>B1500000087</t>
  </si>
  <si>
    <t>B1500000090</t>
  </si>
  <si>
    <t>B1500001333</t>
  </si>
  <si>
    <t>RALANSA, EIRL</t>
  </si>
  <si>
    <t>B1500000173</t>
  </si>
  <si>
    <t>B1500000411</t>
  </si>
  <si>
    <t>SUPLIORME, SRL</t>
  </si>
  <si>
    <t>B1500003281</t>
  </si>
  <si>
    <t>B1500003308</t>
  </si>
  <si>
    <t>B1500004227</t>
  </si>
  <si>
    <t>VERMEIL,SRL</t>
  </si>
  <si>
    <t>PLATOS DESECHABLES # 6"</t>
  </si>
  <si>
    <t>Cuentas  por Pagar Proveedores (Sector Privado)</t>
  </si>
  <si>
    <t>Sub-Total Cuentas por Pagar (Sector Privado)</t>
  </si>
  <si>
    <t>Sub-Total Cuentas Por Pagar (Sector Publico)</t>
  </si>
  <si>
    <t>Total General Cuentas por Pagar</t>
  </si>
  <si>
    <t>Cuenta Unica del Tesoro 01000205000</t>
  </si>
  <si>
    <t xml:space="preserve">Resultado Positivos (Ahorro)/ Negativo (Desahorro) 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</si>
  <si>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Cuenta Operativa</t>
    </r>
  </si>
  <si>
    <t>Inventario de Consumo (Material Gastable)</t>
  </si>
  <si>
    <t>MINISTERIO ADMINISTRATIVO DE LA PRESIDENCIA</t>
  </si>
  <si>
    <t>Cuentas por Cobrar a Inst. Publicas (Nota 8-2)</t>
  </si>
  <si>
    <t>Cuentas por Cobrar Pacientes (Nota 8-3)</t>
  </si>
  <si>
    <t>Nota 8-2:  Cuentas por Cobrar a Instituciones Publicas</t>
  </si>
  <si>
    <t>Nota # 12  Cuentas por Pagar</t>
  </si>
  <si>
    <t>Cuentas Por Pagar A Corto Plazo (Nota 12)</t>
  </si>
  <si>
    <t>Retenciones y  Acumulaciones Por Pagar (Nota 13)</t>
  </si>
  <si>
    <t>Activo Neto/Patrimonio (Notas 14)</t>
  </si>
  <si>
    <t>Propiedad, Planta y Equipo Neto Enero 2025</t>
  </si>
  <si>
    <t>Cuentas por Pagar (Serctor Publico) (Promesecal)</t>
  </si>
  <si>
    <t>Nota # 13  Retenciones y Acumulaciones por Pagar</t>
  </si>
  <si>
    <t xml:space="preserve">Nota # 14  Activos Netos/Patrimonio de la Institución </t>
  </si>
  <si>
    <t>ATROPINA 1 MG./ML. AMPOLLA</t>
  </si>
  <si>
    <t>CITICOLINA 500MG/AMPOLLA ( SOMAZINA )</t>
  </si>
  <si>
    <t>CHICHIGUITAS 1/2" X 3" REF.30-057</t>
  </si>
  <si>
    <t xml:space="preserve">COLECTOR DE ORINA C/MEDIDOR </t>
  </si>
  <si>
    <t>COMPRESA ESTERIL</t>
  </si>
  <si>
    <t>CASSETTE NEXT GENERATION (NUEVO)</t>
  </si>
  <si>
    <t>DURAMADRE 2X2</t>
  </si>
  <si>
    <t>DURAMATRIX ONLAY PLUS 3X3</t>
  </si>
  <si>
    <t>PARACETAMOL 100 ML EN INFUSION</t>
  </si>
  <si>
    <t>PIEZA DE MANO ref. 85910s</t>
  </si>
  <si>
    <t>RESUCITADOR ADULTO AMBU</t>
  </si>
  <si>
    <t>SOL.SALINA 100 ML</t>
  </si>
  <si>
    <t>MINIRIN  120 MCG TABS.**DESMOPRESINA</t>
  </si>
  <si>
    <t>SEPTALKAN 750 ML (SPRAY)</t>
  </si>
  <si>
    <t>VORICONAZOL 200MG I.V. FRASC.</t>
  </si>
  <si>
    <t xml:space="preserve">VASOS DESECHABLES 4 OZ P/HABICHUELAS     </t>
  </si>
  <si>
    <t>B1500000302</t>
  </si>
  <si>
    <t>CECANOT-DAF-CM-2024-0170</t>
  </si>
  <si>
    <t>E450000004086</t>
  </si>
  <si>
    <t>CECANOT-CCC-PEPU-2021-0007</t>
  </si>
  <si>
    <t>B1500008019</t>
  </si>
  <si>
    <t>CECANOT-DAF-CM-2024-0281</t>
  </si>
  <si>
    <t>COMPRA DE PAÑAL PARA ADULTO</t>
  </si>
  <si>
    <t>CECANOT-CCC-CP 2024-0008</t>
  </si>
  <si>
    <t>CECANOT-DAF-CM-2024-0280</t>
  </si>
  <si>
    <t>B1500000094</t>
  </si>
  <si>
    <t>CECANOT-DAF-CD-2024-0288</t>
  </si>
  <si>
    <t>B1500000095</t>
  </si>
  <si>
    <t>CECANOT-CCC-CP-2024-0003</t>
  </si>
  <si>
    <t>B1500000098</t>
  </si>
  <si>
    <t>CECANOT-DAF-CM-2024-0253</t>
  </si>
  <si>
    <t>B1500003312</t>
  </si>
  <si>
    <t>CECANOT-CCC-PEEX-2024-0004</t>
  </si>
  <si>
    <t>B1500003313</t>
  </si>
  <si>
    <t>CECANOT-DAF-CM-2024-0320</t>
  </si>
  <si>
    <t>B1500003317</t>
  </si>
  <si>
    <t>BAJANTE CONTINUO-FLO/BAXTER</t>
  </si>
  <si>
    <t>(PUNTA) DOPPLER PIEZA DE MANO</t>
  </si>
  <si>
    <t>HEPARINA SODICA 5000UI/5mL/FRASCO AMPOLLA</t>
  </si>
  <si>
    <t>HILO NYLON 10-0 REF</t>
  </si>
  <si>
    <t>JERINGA 10ML 21 X 1 1/2</t>
  </si>
  <si>
    <t>PROPOFOL 1% VIAL FRASCO</t>
  </si>
  <si>
    <t>SOL. LACTATO EN RINGER 1000ML, *HARLAC</t>
  </si>
  <si>
    <t>ACEITE DE SILICON RS-OIL-5000</t>
  </si>
  <si>
    <t xml:space="preserve">BIOGLUE 2ML REF.BG3502-5-G </t>
  </si>
  <si>
    <t xml:space="preserve">PAPEL P/ENVOLVER BANDEJA </t>
  </si>
  <si>
    <t>DVD EN BLANCO</t>
  </si>
  <si>
    <t>SACA GRAPA</t>
  </si>
  <si>
    <t>Relacion de Cuentas por Pagar al 31 DE MARZO  2025</t>
  </si>
  <si>
    <t>NUMERO DE PROCESO</t>
  </si>
  <si>
    <t>PROVEEDORES SECTOR PRIVADO</t>
  </si>
  <si>
    <t>B1500001048</t>
  </si>
  <si>
    <t>CECANOT-DAF-CD-2025-0006</t>
  </si>
  <si>
    <t>ARIZA BATLLE &amp; CO, SRL</t>
  </si>
  <si>
    <t>B1500003691</t>
  </si>
  <si>
    <t>CECANOT-DAF-CM-2025-0011</t>
  </si>
  <si>
    <t>COMPRA DE MEDICAMENTO</t>
  </si>
  <si>
    <t>CECANOT-DAF-CD-2025-0007</t>
  </si>
  <si>
    <t>B1500000082</t>
  </si>
  <si>
    <t>CECANOT-DAF-CD-2025-0016</t>
  </si>
  <si>
    <t>B1500016318</t>
  </si>
  <si>
    <t>CECANOT-DAF-CD-2025-0012</t>
  </si>
  <si>
    <t>ADQUISICION DE REACTIVOS</t>
  </si>
  <si>
    <t>BIO NUCLEAR,S.A</t>
  </si>
  <si>
    <t>E450000004112</t>
  </si>
  <si>
    <t>E450000004454</t>
  </si>
  <si>
    <t>E450000004702</t>
  </si>
  <si>
    <t>E450000004892</t>
  </si>
  <si>
    <t>E450000004917</t>
  </si>
  <si>
    <t>CECANOT-DAF-CM-2025-0004</t>
  </si>
  <si>
    <t>CENTRO AUTOMOTRIZ REMESA, SRL</t>
  </si>
  <si>
    <t>REPARACION Y MANT.VEHICULO</t>
  </si>
  <si>
    <t>B1500002361</t>
  </si>
  <si>
    <t>E450000000005</t>
  </si>
  <si>
    <t>CECANOT-DAF-CM-2025-0007</t>
  </si>
  <si>
    <t>SERV.DE RENOVACION DE LICENCIA</t>
  </si>
  <si>
    <t>B1500000171</t>
  </si>
  <si>
    <t>CECANOT-DAF-CM-2025-0014</t>
  </si>
  <si>
    <t>CECANOT-DAF-CM-2025-0015</t>
  </si>
  <si>
    <t>2T IMPORTACIONES,SRL</t>
  </si>
  <si>
    <t>B1500000696</t>
  </si>
  <si>
    <t>CECANOT-DAF-CM-2024-0286</t>
  </si>
  <si>
    <t>CECANOT-DAF-CD-2024-0280</t>
  </si>
  <si>
    <t xml:space="preserve">SERVICIOOS DE TRANSPORTE </t>
  </si>
  <si>
    <t>B1500001693</t>
  </si>
  <si>
    <t>CECANOT-DAF-CM-2024-0244</t>
  </si>
  <si>
    <t>EMPRESAS CABOD EIRL</t>
  </si>
  <si>
    <t>COMPRA DE MAT.DE LIMPIEZAS</t>
  </si>
  <si>
    <t>E450000000598</t>
  </si>
  <si>
    <t>E450000000604</t>
  </si>
  <si>
    <t>E450000000619</t>
  </si>
  <si>
    <t>CECANOT-DAF-CM-2025-0032</t>
  </si>
  <si>
    <t>B1500001025</t>
  </si>
  <si>
    <t>CECANOT-DAF-CM-2025-0028</t>
  </si>
  <si>
    <t>B1500064515</t>
  </si>
  <si>
    <t>CECANOT-DAF-CM-2024-0304</t>
  </si>
  <si>
    <t>FARMACO QUIMICA NACIONAL,S.A</t>
  </si>
  <si>
    <t>ADQUISICION DE MAT.MEDICO</t>
  </si>
  <si>
    <t>B1500064622</t>
  </si>
  <si>
    <t>B1500064928</t>
  </si>
  <si>
    <t>CECANOT-DAF-CM-2024-0169</t>
  </si>
  <si>
    <t>B1500005848</t>
  </si>
  <si>
    <t>CECANOT-DAF-CD-2025-0062</t>
  </si>
  <si>
    <t>B1500008138</t>
  </si>
  <si>
    <t>CECANOT-DAF-CD-2025-0002</t>
  </si>
  <si>
    <t>B1500001187</t>
  </si>
  <si>
    <t>CECANOT-DAF-CD-2025-0044</t>
  </si>
  <si>
    <t>IDENTIFICACIONES JMB,SRL</t>
  </si>
  <si>
    <t>SERVICIO DE RENOVACION LICENCIA</t>
  </si>
  <si>
    <t>B1500000242</t>
  </si>
  <si>
    <t>IMD MEDIC INTER, SRL</t>
  </si>
  <si>
    <t>E450000000056</t>
  </si>
  <si>
    <t>CECANOT-DAF-CM-2024-0159</t>
  </si>
  <si>
    <t>E450000000037</t>
  </si>
  <si>
    <t>CECANOT-DAF-CM-2024-0303</t>
  </si>
  <si>
    <t>INDUSTRIAS NIGUA,S.A</t>
  </si>
  <si>
    <t>E450000000047</t>
  </si>
  <si>
    <t>B1500000107</t>
  </si>
  <si>
    <t>CECANOT-DAF-CD-2025-0050</t>
  </si>
  <si>
    <t xml:space="preserve">SERV.DE CORRECCION DE PUERTA </t>
  </si>
  <si>
    <t>CECANOT-DAF-CD-2025-0001</t>
  </si>
  <si>
    <t>IVASCULAR DOMINICANA,SRL</t>
  </si>
  <si>
    <t>B1500003088</t>
  </si>
  <si>
    <t>CECANOT-DAF-CM-2025-0005</t>
  </si>
  <si>
    <t>B1500003090</t>
  </si>
  <si>
    <t>B1500003087</t>
  </si>
  <si>
    <t>CECANOT-DAF-CM-2025-0003</t>
  </si>
  <si>
    <t>CECANOT-DAF-CD-2025-0058</t>
  </si>
  <si>
    <t>B1500003099</t>
  </si>
  <si>
    <t>CECANOT-DAF-CM-2025-0009</t>
  </si>
  <si>
    <t>B1500002282</t>
  </si>
  <si>
    <t>CECANOT-DAF-CD-2025-0025</t>
  </si>
  <si>
    <t>CECANOT-DAF-CD-2025-0026</t>
  </si>
  <si>
    <t>B1500000318</t>
  </si>
  <si>
    <t>CECANOT-DAF-CD-2025-0021</t>
  </si>
  <si>
    <t>B1500000320</t>
  </si>
  <si>
    <t>CECANOT-DAF-CD-2025-0009</t>
  </si>
  <si>
    <t>CECANOT-DAF-CD-2025-0011</t>
  </si>
  <si>
    <t>B1500000323</t>
  </si>
  <si>
    <t>B1500000324</t>
  </si>
  <si>
    <t>CECANOT-DAF-CM-2024-0083</t>
  </si>
  <si>
    <t xml:space="preserve">COMPRA DE BATA DESECHABLE </t>
  </si>
  <si>
    <t>B1500000325</t>
  </si>
  <si>
    <t>CECANOT-DAF-CD-2025-0060</t>
  </si>
  <si>
    <t>CECANOT-000-00-2024-00949</t>
  </si>
  <si>
    <t>B1500001027</t>
  </si>
  <si>
    <t>CECANOT-DAF-CM-2025-0008</t>
  </si>
  <si>
    <t>E450000000666</t>
  </si>
  <si>
    <t>CECANOT-DAF-CD-2024-0269</t>
  </si>
  <si>
    <t>E450000000700</t>
  </si>
  <si>
    <t>CECANOT-DAF-CM-2025-0026</t>
  </si>
  <si>
    <t>CECANOT-DAF-CM-2025-0027</t>
  </si>
  <si>
    <t>MARKERIZE,SRL</t>
  </si>
  <si>
    <t>COMPRA DE PINTURA ACRILICA</t>
  </si>
  <si>
    <t>B1500000162</t>
  </si>
  <si>
    <t>CECANOT-DAF-CM-2024-0298</t>
  </si>
  <si>
    <t>B1500000163</t>
  </si>
  <si>
    <t>CECANOT-DAF-CD-2025-0039</t>
  </si>
  <si>
    <t>MANT.TRANSMISION DE VALVULA</t>
  </si>
  <si>
    <t>B1500000164</t>
  </si>
  <si>
    <t>CECANOT-DAF-CD-2025-0063</t>
  </si>
  <si>
    <t>MANTENIMIENTO SISTEMA UNIDAD</t>
  </si>
  <si>
    <t>B1500002302</t>
  </si>
  <si>
    <t>CECANOT-DAF-CM-2024-0295</t>
  </si>
  <si>
    <t>OFICINA UNIVERSAL , S.A</t>
  </si>
  <si>
    <t>B1500002308</t>
  </si>
  <si>
    <t>CECANOT-CCC-CP-2024-0006</t>
  </si>
  <si>
    <t>E450000002016</t>
  </si>
  <si>
    <t>CECANOT-DAF-CM-2025-0023</t>
  </si>
  <si>
    <t>E450000002017</t>
  </si>
  <si>
    <t>COMPRA DE MAT.MEDICO</t>
  </si>
  <si>
    <t>B1500000175</t>
  </si>
  <si>
    <t>CECANOT-DAF-CD-2025-0031</t>
  </si>
  <si>
    <t>PABLO YARODI DE JESUS NIVAR</t>
  </si>
  <si>
    <t xml:space="preserve">REPARACION DE PUERTA </t>
  </si>
  <si>
    <t>B1500001886</t>
  </si>
  <si>
    <t>CECANOT-DAF-CD-2025-0032</t>
  </si>
  <si>
    <t xml:space="preserve">COMPRA DE COPAS DE INMERSION </t>
  </si>
  <si>
    <t>B1500002057</t>
  </si>
  <si>
    <t>CECANOT-DAF-CD-2025-0022</t>
  </si>
  <si>
    <t>B1500002059</t>
  </si>
  <si>
    <t>CECANOT-DAF-CD-2025-0014</t>
  </si>
  <si>
    <t>B1500002060</t>
  </si>
  <si>
    <t>CECANOT-DAF-CD-2025-0023</t>
  </si>
  <si>
    <t>B1500002058</t>
  </si>
  <si>
    <t>CECANOT-DAF-CD-2025-0017</t>
  </si>
  <si>
    <t>B1500002075</t>
  </si>
  <si>
    <t>CECANOT-DAF-CD-2025-0052</t>
  </si>
  <si>
    <t>B1500002076</t>
  </si>
  <si>
    <t>CECANOT-DAF-CD-2025-0049</t>
  </si>
  <si>
    <t>B1500002866</t>
  </si>
  <si>
    <t>CECANOT-DAF-CD-2025-0059</t>
  </si>
  <si>
    <t>R&amp;M RAMIREZ &amp; MOJICA ENVOY PACK</t>
  </si>
  <si>
    <t>B1500000101</t>
  </si>
  <si>
    <t>B1500000100</t>
  </si>
  <si>
    <t>B1500000106</t>
  </si>
  <si>
    <t>CECANOT-CCC-CP-2024-0008</t>
  </si>
  <si>
    <t>B1500000105</t>
  </si>
  <si>
    <t>B1500000115</t>
  </si>
  <si>
    <t>B1500000065</t>
  </si>
  <si>
    <t>CECANOT-DAF-CD-2025-0045</t>
  </si>
  <si>
    <t xml:space="preserve">COMPRA DE TANQUE DE PRESION </t>
  </si>
  <si>
    <t>B1500004692</t>
  </si>
  <si>
    <t>CECANOT-DAF-CM-2024-0262</t>
  </si>
  <si>
    <t>B1500004707</t>
  </si>
  <si>
    <t>CECANOT-DAF-CD-2025-0003</t>
  </si>
  <si>
    <t>B1500004734</t>
  </si>
  <si>
    <t>B1500003531</t>
  </si>
  <si>
    <t>CECANOT-DAF-CD-2024-0336</t>
  </si>
  <si>
    <t>SERV. E INST.TECNICAS, SRL</t>
  </si>
  <si>
    <t>SERVICIO DE MANTENIMIENTO</t>
  </si>
  <si>
    <t>B1500001600</t>
  </si>
  <si>
    <t>CECANOT-DAF-CD-2025-0051</t>
  </si>
  <si>
    <t>SERVIAMED DOMINICANA,SRL</t>
  </si>
  <si>
    <t>REPARACION DE ARCO EN C</t>
  </si>
  <si>
    <t>B1500000470</t>
  </si>
  <si>
    <t>CECANOT-DAF-CM-2024-0276</t>
  </si>
  <si>
    <t>CECANOT-DAF-CD-2024-0317</t>
  </si>
  <si>
    <t xml:space="preserve">COMPRA DE CARRO DE PLATAFORMA </t>
  </si>
  <si>
    <t>E450000000028</t>
  </si>
  <si>
    <t>CECANOT-DAF-CD-2025-0056</t>
  </si>
  <si>
    <t>SILICIO TECHNOLOGY</t>
  </si>
  <si>
    <t xml:space="preserve">LICENCIAS INFORMATICA </t>
  </si>
  <si>
    <t>B1500000228</t>
  </si>
  <si>
    <t>B1500000700</t>
  </si>
  <si>
    <t>TEC INDUSTRIAL (TENOFIJACIONES DE DOM.,SRL)</t>
  </si>
  <si>
    <t>COMPRA DE PINTURA Y MATERIALES</t>
  </si>
  <si>
    <t>B1500003318</t>
  </si>
  <si>
    <t>B1500003358</t>
  </si>
  <si>
    <t>CECANOT-DAF-CM-2025-0001</t>
  </si>
  <si>
    <t>B1500003357</t>
  </si>
  <si>
    <t>B1500003369</t>
  </si>
  <si>
    <t>CECANOT-DAF-CM-2024-0289</t>
  </si>
  <si>
    <t>B1500004279</t>
  </si>
  <si>
    <t>CECANOT-DAF-CD-2025-0008</t>
  </si>
  <si>
    <t>B1500004295</t>
  </si>
  <si>
    <t>CECANOT-DAF-CD-2025-0028</t>
  </si>
  <si>
    <t xml:space="preserve">                                                               SUB - TOTAL CUENTAS POR PAGAR SUPLIDORES PRIVADOS   RD$</t>
  </si>
  <si>
    <t>PROVEEDORES SECTOR PUBLICO</t>
  </si>
  <si>
    <t xml:space="preserve">                                                   SUB  - TOTAL CUENTAS POR PAGAR SUPLIDORES SECTOR PUBLICO  RD$</t>
  </si>
  <si>
    <t xml:space="preserve">                                      TOTAL GENERAL RD$</t>
  </si>
  <si>
    <t xml:space="preserve">        Preparado por: Hermis W. Abreu M.</t>
  </si>
  <si>
    <t xml:space="preserve">                                                Revisado por: Francisco Villabrille</t>
  </si>
  <si>
    <t xml:space="preserve">               Encargado Ctas. Por Paggar</t>
  </si>
  <si>
    <t xml:space="preserve">                                                         Encargado Contabilidad</t>
  </si>
  <si>
    <t>CORRESPONDIENTE AL MES DE MARZO 2025</t>
  </si>
  <si>
    <t xml:space="preserve">AGUA OXIGENADA </t>
  </si>
  <si>
    <t>BAJANTE DE SOLUCION BURETA BAXTER</t>
  </si>
  <si>
    <t>BAJANTE ENTERAL 1000 ML DE UNA SOLA BOLSA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</si>
  <si>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</si>
  <si>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</si>
  <si>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</si>
  <si>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</si>
  <si>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</si>
  <si>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ERITROPOYECTINA 4.000 U.I. JERINGA PRECARGADA</t>
  </si>
  <si>
    <t>FOSFOMICINA 1GR I.V.</t>
  </si>
  <si>
    <t>GENTAMICINA 80MG AMP</t>
  </si>
  <si>
    <t>GRAPADORA DE PIEL</t>
  </si>
  <si>
    <t>HUMIFICADOR DE OXIGENO-HSINER (VASO)</t>
  </si>
  <si>
    <t>IOBAN-2-3M</t>
  </si>
  <si>
    <t>LEVOTIROXINA 75 MCG TAB</t>
  </si>
  <si>
    <t>LEVOTIROXINA 50 MCG TAB</t>
  </si>
  <si>
    <t>MED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</si>
  <si>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</si>
  <si>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</si>
  <si>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</si>
  <si>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</si>
  <si>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</si>
  <si>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</si>
  <si>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SOL. SALINA INTRAOCULAR BSS - 500ML</t>
  </si>
  <si>
    <t>TUBO ENDOTRAQUEAL # 4.0</t>
  </si>
  <si>
    <t>METILPREDNISOLONA 40MG I.V.-PROMESE</t>
  </si>
  <si>
    <t>IBERSARTAN 150 MG TAB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</si>
  <si>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</si>
  <si>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</si>
  <si>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</si>
  <si>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</si>
  <si>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</si>
  <si>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</si>
  <si>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</si>
  <si>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</si>
  <si>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</si>
  <si>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</si>
  <si>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 xml:space="preserve">                                                   Revisado por: Lic. Jose Francisco Villabrille</t>
  </si>
  <si>
    <t xml:space="preserve">                                                                                               Encargado de Contabilidad</t>
  </si>
  <si>
    <t>BANDITAS ELASTICAS #18</t>
  </si>
  <si>
    <t>LAPIZ DE CARBON</t>
  </si>
  <si>
    <t xml:space="preserve">POST-IT 3X5   </t>
  </si>
  <si>
    <t>TALONARIO PERMISO DE CIRUGIA AREA DE ESTRABISMO</t>
  </si>
  <si>
    <t>Preparado por: Lic. Ingnacio Cerda</t>
  </si>
  <si>
    <t xml:space="preserve">El detalle del efectivo y equivalentes de efectivo al 31 de marzo del 2025, es como sigue:       </t>
  </si>
  <si>
    <t>La Institucion tiene en el efectivo al 31 de marzo 2025, el valor de RD$ 179,006,247.06.</t>
  </si>
  <si>
    <t>Detalle de las cuentas por cobrar a corto plazo al 31 de marzo del  2025.</t>
  </si>
  <si>
    <t>Las cuentas por Cobrar presentan un balance de RD$ 270,266,704.56 al 31 de marzo 21025.</t>
  </si>
  <si>
    <t>Las cuentas por cobrar ARS, para el 31 de marzo del 2025 presentan un balance  de RD$ 246,688,293.49.</t>
  </si>
  <si>
    <t>En este renglon de  las cuentas por Cobrar, podemos ver al 31 de marzo del 2025 no tiene balance .</t>
  </si>
  <si>
    <t>Las cuentas por cobrar pacientes para el 31 de marzo del 2025, presentan un balance de RD$ 23,578,411.07.</t>
  </si>
  <si>
    <t xml:space="preserve">Al 31 de marzo del 2025, los inventarios tienen montos de  RD$ 124,572,378.71. </t>
  </si>
  <si>
    <t>La Cuenta de Gastos Pagados por Anticipados no tiene balance al 31 de marzo del 2025.</t>
  </si>
  <si>
    <t>Para el 31 de marzo  del 2025 los activos fijos presentan un balance de RD$ 192,791,484.89.</t>
  </si>
  <si>
    <t>Al  Cierre del 31 de marzo 2025 las cuentas por pagar cerraron con un monto de RD$ 146,680,273.81.</t>
  </si>
  <si>
    <t>Las  retenciones y acumulaciones por pagar, no tienen balance al 31 de marzo 2025.</t>
  </si>
  <si>
    <t>Al 31 de marzo del 2025 el patrimonio tiene un balance de RD$ 619,956,541.41.</t>
  </si>
  <si>
    <t xml:space="preserve">       Pasivos Corrientes</t>
  </si>
  <si>
    <t>Las cuentas por Cobrar presentan un balance de RD$ 270,266,704.56 al 31 de marzo 2025.</t>
  </si>
  <si>
    <t>ARS MAPFRE SALUD</t>
  </si>
  <si>
    <t>Inventario de Mercancias (Medicamentos y Mat/Medicos)</t>
  </si>
  <si>
    <t xml:space="preserve">                                                        Estado de Situación Financiera</t>
  </si>
  <si>
    <t xml:space="preserve">                                          Del Ejercicio Terminado  al 31 de Marzo  del  2025  </t>
  </si>
  <si>
    <t xml:space="preserve">                                                                 ( VALORES ES RD$)</t>
  </si>
  <si>
    <t xml:space="preserve">                                             Servicio Regional de Salud Metropolitano</t>
  </si>
  <si>
    <t xml:space="preserve">                                                       Servicio Nacional de Salud</t>
  </si>
  <si>
    <t xml:space="preserve">                                                 Ciudad Sanitaria Dr. Luis E. Aybar</t>
  </si>
  <si>
    <t xml:space="preserve">                                           Doctor Cleto Rafael Ramirez Penso</t>
  </si>
  <si>
    <t xml:space="preserve">                                                            Director General</t>
  </si>
  <si>
    <t xml:space="preserve">                                                                                                     Preparado por: Francisco Villabrille</t>
  </si>
  <si>
    <t xml:space="preserve">                                                                                           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</si>
</sst>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dd/mm/yyyy;@"/>
    <numFmt numFmtId="168" formatCode="######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393">
    <xf numFmtId="0" fontId="0" fillId="0" borderId="0" xfId="0"/>
    <xf numFmtId="43" fontId="0" fillId="0" borderId="0" xfId="9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4" fontId="2" fillId="0" borderId="0" xfId="14" applyNumberFormat="1" applyFont="1" applyAlignment="1">
      <alignment vertical="center"/>
    </xf>
    <xf numFmtId="0" fontId="9" fillId="0" borderId="0" xfId="14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0" borderId="0" xfId="9" applyFont="1" applyBorder="1" applyAlignment="1">
      <alignment horizontal="right" vertical="center"/>
    </xf>
    <xf numFmtId="43" fontId="0" fillId="0" borderId="0" xfId="9" applyFont="1" applyFill="1" applyBorder="1"/>
    <xf numFmtId="43" fontId="0" fillId="3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43" fontId="2" fillId="2" borderId="0" xfId="9" quotePrefix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44" fontId="12" fillId="0" borderId="7" xfId="0" applyNumberFormat="1" applyFont="1" applyBorder="1" applyAlignment="1">
      <alignment vertical="center" wrapText="1"/>
    </xf>
    <xf numFmtId="43" fontId="0" fillId="0" borderId="7" xfId="9" applyFont="1" applyFill="1" applyBorder="1" applyAlignment="1">
      <alignment horizontal="right" vertical="center"/>
    </xf>
    <xf numFmtId="43" fontId="0" fillId="0" borderId="7" xfId="9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43" fontId="0" fillId="2" borderId="0" xfId="0" applyNumberFormat="1" applyFill="1"/>
    <xf numFmtId="43" fontId="0" fillId="2" borderId="0" xfId="9" applyFont="1" applyFill="1" applyBorder="1"/>
    <xf numFmtId="43" fontId="5" fillId="2" borderId="0" xfId="9" applyFont="1" applyFill="1" applyBorder="1"/>
    <xf numFmtId="167" fontId="0" fillId="0" borderId="7" xfId="0" applyNumberForma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0" fontId="2" fillId="2" borderId="0" xfId="13" applyNumberFormat="1" applyFont="1" applyFill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7" xfId="0" applyBorder="1" applyAlignment="1">
      <alignment wrapText="1"/>
    </xf>
    <xf numFmtId="4" fontId="9" fillId="0" borderId="0" xfId="14" applyNumberFormat="1" applyFont="1" applyAlignment="1">
      <alignment horizontal="center" vertical="center"/>
    </xf>
    <xf numFmtId="9" fontId="5" fillId="2" borderId="0" xfId="13" applyFont="1" applyFill="1" applyBorder="1" applyAlignment="1">
      <alignment horizontal="center"/>
    </xf>
    <xf numFmtId="10" fontId="0" fillId="2" borderId="0" xfId="13" applyNumberFormat="1" applyFont="1" applyFill="1" applyBorder="1" applyAlignment="1">
      <alignment horizontal="center"/>
    </xf>
    <xf numFmtId="10" fontId="5" fillId="2" borderId="0" xfId="13" applyNumberFormat="1" applyFont="1" applyFill="1" applyBorder="1" applyAlignment="1">
      <alignment horizontal="center"/>
    </xf>
    <xf numFmtId="10" fontId="1" fillId="2" borderId="0" xfId="13" applyNumberFormat="1" applyFont="1" applyFill="1" applyBorder="1" applyAlignment="1">
      <alignment horizontal="center"/>
    </xf>
    <xf numFmtId="10" fontId="0" fillId="2" borderId="0" xfId="13" applyNumberFormat="1" applyFont="1" applyFill="1" applyBorder="1"/>
    <xf numFmtId="10" fontId="5" fillId="2" borderId="0" xfId="13" applyNumberFormat="1" applyFont="1" applyFill="1" applyBorder="1"/>
    <xf numFmtId="10" fontId="0" fillId="2" borderId="0" xfId="13" applyNumberFormat="1" applyFont="1" applyFill="1"/>
    <xf numFmtId="43" fontId="0" fillId="2" borderId="0" xfId="9" quotePrefix="1" applyFont="1" applyFill="1" applyBorder="1"/>
    <xf numFmtId="43" fontId="5" fillId="2" borderId="0" xfId="9" quotePrefix="1" applyFont="1" applyFill="1" applyBorder="1"/>
    <xf numFmtId="43" fontId="0" fillId="2" borderId="5" xfId="9" applyFont="1" applyFill="1" applyBorder="1"/>
    <xf numFmtId="43" fontId="0" fillId="2" borderId="0" xfId="13" applyNumberFormat="1" applyFont="1" applyFill="1" applyBorder="1"/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0" fillId="0" borderId="7" xfId="0" applyBorder="1"/>
    <xf numFmtId="16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7" xfId="9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43" fontId="0" fillId="0" borderId="7" xfId="9" applyFont="1" applyBorder="1" applyAlignment="1">
      <alignment vertical="center"/>
    </xf>
    <xf numFmtId="43" fontId="1" fillId="0" borderId="7" xfId="9" applyFont="1" applyBorder="1" applyAlignment="1">
      <alignment horizontal="right" vertical="center"/>
    </xf>
    <xf numFmtId="43" fontId="1" fillId="0" borderId="7" xfId="9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1" fontId="0" fillId="0" borderId="7" xfId="0" applyNumberFormat="1" applyBorder="1" applyAlignment="1">
      <alignment horizontal="center"/>
    </xf>
    <xf numFmtId="43" fontId="1" fillId="0" borderId="7" xfId="9" applyFont="1" applyFill="1" applyBorder="1" applyAlignment="1">
      <alignment horizontal="center"/>
    </xf>
    <xf numFmtId="4" fontId="0" fillId="0" borderId="7" xfId="0" applyNumberFormat="1" applyBorder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2" fillId="2" borderId="5" xfId="0" applyFont="1" applyFill="1" applyBorder="1" applyAlignment="1">
      <alignment horizontal="center"/>
    </xf>
    <xf numFmtId="43" fontId="13" fillId="2" borderId="0" xfId="9" applyFont="1" applyFill="1" applyAlignment="1">
      <alignment horizontal="center" vertical="center"/>
    </xf>
    <xf numFmtId="43" fontId="13" fillId="2" borderId="0" xfId="13" applyNumberFormat="1" applyFont="1" applyFill="1" applyBorder="1" applyAlignment="1">
      <alignment horizontal="center" vertical="center"/>
    </xf>
    <xf numFmtId="10" fontId="13" fillId="2" borderId="0" xfId="13" applyNumberFormat="1" applyFont="1" applyFill="1" applyBorder="1" applyAlignment="1">
      <alignment horizontal="center" vertical="center"/>
    </xf>
    <xf numFmtId="43" fontId="13" fillId="2" borderId="0" xfId="9" applyFont="1" applyFill="1"/>
    <xf numFmtId="43" fontId="12" fillId="2" borderId="6" xfId="9" applyFont="1" applyFill="1" applyBorder="1"/>
    <xf numFmtId="10" fontId="12" fillId="2" borderId="0" xfId="13" applyNumberFormat="1" applyFont="1" applyFill="1" applyBorder="1" applyAlignment="1">
      <alignment horizontal="center"/>
    </xf>
    <xf numFmtId="164" fontId="13" fillId="2" borderId="0" xfId="0" applyNumberFormat="1" applyFont="1" applyFill="1"/>
    <xf numFmtId="43" fontId="13" fillId="2" borderId="0" xfId="9" applyFont="1" applyFill="1" applyAlignment="1">
      <alignment horizontal="left"/>
    </xf>
    <xf numFmtId="10" fontId="13" fillId="2" borderId="0" xfId="13" applyNumberFormat="1" applyFont="1" applyFill="1" applyBorder="1"/>
    <xf numFmtId="43" fontId="13" fillId="2" borderId="0" xfId="9" applyFont="1" applyFill="1" applyBorder="1" applyAlignment="1">
      <alignment horizontal="center" vertical="center"/>
    </xf>
    <xf numFmtId="43" fontId="13" fillId="0" borderId="5" xfId="9" applyFont="1" applyFill="1" applyBorder="1" applyAlignment="1">
      <alignment horizontal="left"/>
    </xf>
    <xf numFmtId="43" fontId="13" fillId="2" borderId="5" xfId="9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43" fontId="13" fillId="2" borderId="0" xfId="13" applyNumberFormat="1" applyFont="1" applyFill="1" applyBorder="1" applyAlignment="1">
      <alignment horizontal="center"/>
    </xf>
    <xf numFmtId="10" fontId="13" fillId="2" borderId="0" xfId="13" applyNumberFormat="1" applyFont="1" applyFill="1"/>
    <xf numFmtId="0" fontId="13" fillId="2" borderId="0" xfId="0" applyFont="1" applyFill="1" applyAlignment="1">
      <alignment vertical="center" wrapText="1"/>
    </xf>
    <xf numFmtId="43" fontId="12" fillId="2" borderId="6" xfId="0" applyNumberFormat="1" applyFont="1" applyFill="1" applyBorder="1"/>
    <xf numFmtId="0" fontId="13" fillId="2" borderId="0" xfId="0" applyFont="1" applyFill="1" applyAlignment="1">
      <alignment horizontal="center"/>
    </xf>
    <xf numFmtId="43" fontId="13" fillId="2" borderId="0" xfId="0" applyNumberFormat="1" applyFont="1" applyFill="1"/>
    <xf numFmtId="4" fontId="24" fillId="2" borderId="0" xfId="14" applyNumberFormat="1" applyFont="1" applyFill="1"/>
    <xf numFmtId="43" fontId="20" fillId="2" borderId="0" xfId="9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0" fontId="12" fillId="2" borderId="6" xfId="0" applyFont="1" applyFill="1" applyBorder="1" applyAlignment="1">
      <alignment horizontal="center" vertical="center" wrapText="1"/>
    </xf>
    <xf numFmtId="43" fontId="12" fillId="2" borderId="6" xfId="9" applyFont="1" applyFill="1" applyBorder="1" applyAlignment="1">
      <alignment horizontal="center" vertical="center" wrapText="1"/>
    </xf>
    <xf numFmtId="43" fontId="20" fillId="2" borderId="6" xfId="9" applyFont="1" applyFill="1" applyBorder="1" applyAlignment="1">
      <alignment horizontal="center" vertical="center"/>
    </xf>
    <xf numFmtId="43" fontId="20" fillId="2" borderId="0" xfId="9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43" fontId="20" fillId="2" borderId="8" xfId="9" applyFont="1" applyFill="1" applyBorder="1" applyAlignment="1">
      <alignment horizontal="right" vertical="center"/>
    </xf>
    <xf numFmtId="43" fontId="12" fillId="2" borderId="8" xfId="9" applyFont="1" applyFill="1" applyBorder="1"/>
    <xf numFmtId="43" fontId="12" fillId="2" borderId="8" xfId="0" applyNumberFormat="1" applyFont="1" applyFill="1" applyBorder="1"/>
    <xf numFmtId="43" fontId="12" fillId="2" borderId="0" xfId="9" applyFont="1" applyFill="1" applyBorder="1"/>
    <xf numFmtId="0" fontId="27" fillId="2" borderId="5" xfId="0" applyFont="1" applyFill="1" applyBorder="1" applyAlignment="1">
      <alignment vertical="center"/>
    </xf>
    <xf numFmtId="43" fontId="13" fillId="2" borderId="5" xfId="9" applyFont="1" applyFill="1" applyBorder="1"/>
    <xf numFmtId="43" fontId="20" fillId="2" borderId="5" xfId="9" applyFont="1" applyFill="1" applyBorder="1" applyAlignment="1">
      <alignment horizontal="right" vertical="center"/>
    </xf>
    <xf numFmtId="43" fontId="27" fillId="2" borderId="5" xfId="9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13" fillId="2" borderId="0" xfId="9" applyFont="1" applyFill="1" applyBorder="1"/>
    <xf numFmtId="0" fontId="27" fillId="2" borderId="0" xfId="0" applyFont="1" applyFill="1" applyAlignment="1">
      <alignment vertical="center"/>
    </xf>
    <xf numFmtId="43" fontId="27" fillId="2" borderId="0" xfId="9" applyFont="1" applyFill="1" applyBorder="1" applyAlignment="1">
      <alignment horizontal="center" vertical="center"/>
    </xf>
    <xf numFmtId="43" fontId="13" fillId="2" borderId="5" xfId="9" quotePrefix="1" applyFont="1" applyFill="1" applyBorder="1" applyAlignment="1">
      <alignment horizontal="right" vertical="center"/>
    </xf>
    <xf numFmtId="43" fontId="27" fillId="2" borderId="5" xfId="9" applyFont="1" applyFill="1" applyBorder="1" applyAlignment="1">
      <alignment horizontal="right" vertical="center"/>
    </xf>
    <xf numFmtId="0" fontId="20" fillId="2" borderId="6" xfId="0" applyFont="1" applyFill="1" applyBorder="1" applyAlignment="1">
      <alignment vertical="center"/>
    </xf>
    <xf numFmtId="43" fontId="20" fillId="2" borderId="5" xfId="9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43" fontId="20" fillId="2" borderId="4" xfId="9" applyFont="1" applyFill="1" applyBorder="1" applyAlignment="1">
      <alignment horizontal="right" vertical="center"/>
    </xf>
    <xf numFmtId="43" fontId="12" fillId="2" borderId="0" xfId="0" applyNumberFormat="1" applyFont="1" applyFill="1"/>
    <xf numFmtId="43" fontId="13" fillId="2" borderId="0" xfId="13" applyNumberFormat="1" applyFont="1" applyFill="1" applyBorder="1"/>
    <xf numFmtId="43" fontId="13" fillId="2" borderId="0" xfId="13" applyNumberFormat="1" applyFont="1" applyFill="1"/>
    <xf numFmtId="0" fontId="28" fillId="2" borderId="0" xfId="0" applyFont="1" applyFill="1"/>
    <xf numFmtId="43" fontId="13" fillId="2" borderId="0" xfId="9" applyFont="1" applyFill="1" applyAlignment="1">
      <alignment horizontal="right" vertical="center"/>
    </xf>
    <xf numFmtId="43" fontId="12" fillId="2" borderId="6" xfId="9" applyFont="1" applyFill="1" applyBorder="1" applyAlignment="1">
      <alignment horizontal="right" vertical="center"/>
    </xf>
    <xf numFmtId="43" fontId="12" fillId="2" borderId="0" xfId="9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43" fontId="13" fillId="0" borderId="0" xfId="13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4" fontId="12" fillId="0" borderId="6" xfId="0" applyNumberFormat="1" applyFont="1" applyBorder="1"/>
    <xf numFmtId="4" fontId="13" fillId="2" borderId="0" xfId="0" applyNumberFormat="1" applyFont="1" applyFill="1"/>
    <xf numFmtId="43" fontId="12" fillId="2" borderId="5" xfId="0" applyNumberFormat="1" applyFont="1" applyFill="1" applyBorder="1"/>
    <xf numFmtId="43" fontId="12" fillId="2" borderId="0" xfId="13" applyNumberFormat="1" applyFont="1" applyFill="1" applyBorder="1" applyAlignment="1">
      <alignment horizontal="center"/>
    </xf>
    <xf numFmtId="43" fontId="12" fillId="2" borderId="0" xfId="13" applyNumberFormat="1" applyFont="1" applyFill="1" applyBorder="1"/>
    <xf numFmtId="43" fontId="12" fillId="2" borderId="0" xfId="9" applyFont="1" applyFill="1"/>
    <xf numFmtId="0" fontId="20" fillId="2" borderId="5" xfId="0" applyFont="1" applyFill="1" applyBorder="1" applyAlignment="1">
      <alignment vertical="center"/>
    </xf>
    <xf numFmtId="43" fontId="13" fillId="2" borderId="5" xfId="9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2" fillId="2" borderId="0" xfId="9" applyFont="1" applyFill="1" applyBorder="1" applyAlignment="1">
      <alignment horizontal="center" vertical="center" wrapText="1"/>
    </xf>
    <xf numFmtId="43" fontId="20" fillId="2" borderId="0" xfId="0" applyNumberFormat="1" applyFont="1" applyFill="1" applyAlignment="1">
      <alignment vertical="center"/>
    </xf>
    <xf numFmtId="7" fontId="0" fillId="2" borderId="0" xfId="9" applyNumberFormat="1" applyFont="1" applyFill="1" applyBorder="1"/>
    <xf numFmtId="43" fontId="0" fillId="0" borderId="0" xfId="0" applyNumberFormat="1" applyAlignment="1">
      <alignment vertical="center" wrapText="1"/>
    </xf>
    <xf numFmtId="0" fontId="18" fillId="0" borderId="0" xfId="0" applyFont="1" applyAlignment="1">
      <alignment vertical="center" wrapText="1"/>
    </xf>
    <xf numFmtId="167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0" fillId="0" borderId="0" xfId="0" applyNumberFormat="1" applyAlignment="1">
      <alignment horizontal="left"/>
    </xf>
    <xf numFmtId="43" fontId="0" fillId="0" borderId="0" xfId="9" applyFont="1" applyAlignment="1">
      <alignment horizontal="left"/>
    </xf>
    <xf numFmtId="167" fontId="2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3" fontId="12" fillId="0" borderId="0" xfId="9" applyFont="1" applyAlignment="1">
      <alignment horizontal="left"/>
    </xf>
    <xf numFmtId="43" fontId="12" fillId="2" borderId="0" xfId="0" applyNumberFormat="1" applyFont="1" applyFill="1" applyAlignment="1">
      <alignment vertic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43" fontId="0" fillId="0" borderId="13" xfId="9" applyFont="1" applyFill="1" applyBorder="1" applyAlignment="1">
      <alignment horizontal="right"/>
    </xf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left"/>
    </xf>
    <xf numFmtId="43" fontId="0" fillId="0" borderId="16" xfId="9" applyFont="1" applyFill="1" applyBorder="1" applyAlignment="1">
      <alignment horizontal="right"/>
    </xf>
    <xf numFmtId="14" fontId="0" fillId="0" borderId="17" xfId="0" applyNumberFormat="1" applyBorder="1" applyAlignment="1">
      <alignment horizontal="center"/>
    </xf>
    <xf numFmtId="43" fontId="0" fillId="0" borderId="18" xfId="9" applyFont="1" applyFill="1" applyBorder="1" applyAlignment="1">
      <alignment horizontal="right"/>
    </xf>
    <xf numFmtId="1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left"/>
    </xf>
    <xf numFmtId="43" fontId="0" fillId="0" borderId="21" xfId="9" applyFont="1" applyFill="1" applyBorder="1" applyAlignment="1">
      <alignment horizontal="right"/>
    </xf>
    <xf numFmtId="43" fontId="1" fillId="0" borderId="20" xfId="9" applyFont="1" applyFill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4" fontId="0" fillId="0" borderId="15" xfId="0" applyNumberFormat="1" applyBorder="1" applyAlignment="1">
      <alignment horizontal="left"/>
    </xf>
    <xf numFmtId="167" fontId="0" fillId="0" borderId="19" xfId="0" applyNumberFormat="1" applyBorder="1" applyAlignment="1">
      <alignment horizontal="center"/>
    </xf>
    <xf numFmtId="43" fontId="0" fillId="0" borderId="16" xfId="9" applyFont="1" applyFill="1" applyBorder="1" applyAlignment="1">
      <alignment horizontal="left"/>
    </xf>
    <xf numFmtId="43" fontId="0" fillId="0" borderId="18" xfId="9" applyFont="1" applyFill="1" applyBorder="1" applyAlignment="1">
      <alignment horizontal="left"/>
    </xf>
    <xf numFmtId="4" fontId="0" fillId="0" borderId="12" xfId="0" applyNumberFormat="1" applyBorder="1" applyAlignment="1">
      <alignment horizontal="left"/>
    </xf>
    <xf numFmtId="43" fontId="0" fillId="0" borderId="13" xfId="9" applyFont="1" applyFill="1" applyBorder="1" applyAlignment="1">
      <alignment horizontal="left"/>
    </xf>
    <xf numFmtId="43" fontId="2" fillId="0" borderId="0" xfId="14" applyNumberFormat="1" applyFont="1" applyAlignment="1">
      <alignment vertical="center"/>
    </xf>
    <xf numFmtId="43" fontId="5" fillId="2" borderId="5" xfId="9" applyFont="1" applyFill="1" applyBorder="1"/>
    <xf numFmtId="43" fontId="7" fillId="2" borderId="5" xfId="9" applyFont="1" applyFill="1" applyBorder="1" applyAlignment="1">
      <alignment horizontal="right" vertical="center"/>
    </xf>
    <xf numFmtId="167" fontId="0" fillId="0" borderId="7" xfId="0" applyNumberForma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3" fontId="27" fillId="2" borderId="0" xfId="0" applyNumberFormat="1" applyFont="1" applyFill="1" applyAlignment="1">
      <alignment vertical="center"/>
    </xf>
    <xf numFmtId="43" fontId="5" fillId="2" borderId="0" xfId="13" applyNumberFormat="1" applyFont="1" applyFill="1" applyBorder="1"/>
    <xf numFmtId="43" fontId="5" fillId="2" borderId="0" xfId="0" applyNumberFormat="1" applyFont="1" applyFill="1" applyAlignment="1">
      <alignment horizontal="center"/>
    </xf>
    <xf numFmtId="43" fontId="12" fillId="0" borderId="6" xfId="9" applyFont="1" applyFill="1" applyBorder="1"/>
    <xf numFmtId="43" fontId="13" fillId="0" borderId="0" xfId="9" applyFont="1" applyFill="1" applyAlignment="1">
      <alignment horizontal="center" vertical="center"/>
    </xf>
    <xf numFmtId="43" fontId="13" fillId="0" borderId="0" xfId="9" applyFont="1" applyFill="1"/>
    <xf numFmtId="10" fontId="0" fillId="0" borderId="0" xfId="13" applyNumberFormat="1" applyFont="1" applyFill="1" applyBorder="1" applyAlignment="1">
      <alignment horizontal="center"/>
    </xf>
    <xf numFmtId="43" fontId="1" fillId="0" borderId="0" xfId="9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43" fontId="13" fillId="0" borderId="0" xfId="13" applyNumberFormat="1" applyFont="1" applyFill="1" applyBorder="1" applyAlignment="1">
      <alignment horizontal="center" vertical="center"/>
    </xf>
    <xf numFmtId="43" fontId="12" fillId="0" borderId="0" xfId="9" applyFont="1" applyFill="1" applyBorder="1"/>
    <xf numFmtId="43" fontId="12" fillId="2" borderId="0" xfId="13" applyNumberFormat="1" applyFont="1" applyFill="1" applyBorder="1" applyAlignment="1">
      <alignment horizontal="center" vertical="center"/>
    </xf>
    <xf numFmtId="43" fontId="12" fillId="0" borderId="0" xfId="13" applyNumberFormat="1" applyFont="1" applyFill="1" applyBorder="1" applyAlignment="1">
      <alignment horizontal="center"/>
    </xf>
    <xf numFmtId="43" fontId="12" fillId="0" borderId="0" xfId="13" applyNumberFormat="1" applyFont="1" applyBorder="1" applyAlignment="1">
      <alignment horizontal="center"/>
    </xf>
    <xf numFmtId="44" fontId="12" fillId="0" borderId="0" xfId="0" applyNumberFormat="1" applyFont="1" applyAlignment="1">
      <alignment vertical="center" wrapText="1"/>
    </xf>
    <xf numFmtId="43" fontId="0" fillId="0" borderId="0" xfId="9" applyFont="1" applyFill="1" applyBorder="1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167" fontId="31" fillId="5" borderId="10" xfId="0" applyNumberFormat="1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/>
    </xf>
    <xf numFmtId="43" fontId="31" fillId="5" borderId="10" xfId="9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43" fontId="0" fillId="0" borderId="7" xfId="9" applyFont="1" applyFill="1" applyBorder="1" applyAlignment="1">
      <alignment horizontal="right"/>
    </xf>
    <xf numFmtId="14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left"/>
    </xf>
    <xf numFmtId="43" fontId="0" fillId="0" borderId="27" xfId="9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3" fontId="12" fillId="0" borderId="0" xfId="0" applyNumberFormat="1" applyFont="1"/>
    <xf numFmtId="14" fontId="0" fillId="0" borderId="0" xfId="0" applyNumberFormat="1" applyAlignment="1">
      <alignment horizontal="center"/>
    </xf>
    <xf numFmtId="43" fontId="0" fillId="0" borderId="0" xfId="15" applyFont="1" applyFill="1" applyBorder="1" applyAlignment="1">
      <alignment horizontal="right"/>
    </xf>
    <xf numFmtId="14" fontId="0" fillId="0" borderId="10" xfId="0" applyNumberFormat="1" applyBorder="1" applyAlignment="1">
      <alignment horizontal="center"/>
    </xf>
    <xf numFmtId="43" fontId="0" fillId="0" borderId="10" xfId="9" applyFont="1" applyFill="1" applyBorder="1" applyAlignment="1">
      <alignment horizontal="right"/>
    </xf>
    <xf numFmtId="167" fontId="5" fillId="0" borderId="0" xfId="0" applyNumberFormat="1" applyFont="1" applyAlignment="1">
      <alignment horizontal="center"/>
    </xf>
    <xf numFmtId="0" fontId="5" fillId="5" borderId="23" xfId="0" applyFont="1" applyFill="1" applyBorder="1"/>
    <xf numFmtId="43" fontId="5" fillId="5" borderId="3" xfId="9" applyFont="1" applyFill="1" applyBorder="1" applyAlignment="1">
      <alignment horizontal="left"/>
    </xf>
    <xf numFmtId="43" fontId="5" fillId="5" borderId="22" xfId="9" applyFont="1" applyFill="1" applyBorder="1" applyAlignment="1">
      <alignment horizontal="left"/>
    </xf>
    <xf numFmtId="9" fontId="14" fillId="0" borderId="0" xfId="0" applyNumberFormat="1" applyFont="1"/>
    <xf numFmtId="0" fontId="14" fillId="0" borderId="0" xfId="0" applyFont="1" applyAlignment="1">
      <alignment horizontal="center" vertical="top"/>
    </xf>
    <xf numFmtId="9" fontId="14" fillId="0" borderId="0" xfId="0" applyNumberFormat="1" applyFont="1" applyAlignment="1">
      <alignment horizontal="right"/>
    </xf>
    <xf numFmtId="9" fontId="14" fillId="0" borderId="0" xfId="0" applyNumberFormat="1" applyFont="1" applyAlignment="1">
      <alignment horizontal="center"/>
    </xf>
    <xf numFmtId="43" fontId="0" fillId="0" borderId="28" xfId="9" applyFont="1" applyFill="1" applyBorder="1" applyAlignment="1">
      <alignment horizontal="left"/>
    </xf>
    <xf numFmtId="43" fontId="0" fillId="0" borderId="29" xfId="9" applyFont="1" applyFill="1" applyBorder="1" applyAlignment="1">
      <alignment horizontal="left"/>
    </xf>
    <xf numFmtId="43" fontId="0" fillId="0" borderId="29" xfId="9" applyFont="1" applyFill="1" applyBorder="1" applyAlignment="1">
      <alignment horizontal="right"/>
    </xf>
    <xf numFmtId="167" fontId="0" fillId="0" borderId="25" xfId="0" applyNumberFormat="1" applyBorder="1" applyAlignment="1">
      <alignment horizontal="center"/>
    </xf>
    <xf numFmtId="0" fontId="0" fillId="5" borderId="3" xfId="0" applyFill="1" applyBorder="1"/>
    <xf numFmtId="43" fontId="5" fillId="5" borderId="22" xfId="0" applyNumberFormat="1" applyFont="1" applyFill="1" applyBorder="1"/>
    <xf numFmtId="43" fontId="5" fillId="5" borderId="24" xfId="0" applyNumberFormat="1" applyFont="1" applyFill="1" applyBorder="1"/>
    <xf numFmtId="0" fontId="15" fillId="4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7" fontId="0" fillId="0" borderId="0" xfId="0" applyNumberFormat="1" applyAlignment="1">
      <alignment horizontal="left" vertical="center"/>
    </xf>
    <xf numFmtId="0" fontId="18" fillId="0" borderId="0" xfId="0" applyFont="1" applyAlignment="1">
      <alignment vertical="center"/>
    </xf>
    <xf numFmtId="43" fontId="21" fillId="0" borderId="0" xfId="0" applyNumberFormat="1" applyFont="1" applyAlignment="1">
      <alignment vertical="center" wrapText="1"/>
    </xf>
    <xf numFmtId="43" fontId="0" fillId="0" borderId="30" xfId="9" applyFont="1" applyBorder="1" applyAlignment="1">
      <alignment horizontal="right" vertical="center"/>
    </xf>
    <xf numFmtId="43" fontId="0" fillId="0" borderId="30" xfId="9" applyFont="1" applyBorder="1" applyAlignment="1">
      <alignment vertical="center"/>
    </xf>
    <xf numFmtId="43" fontId="1" fillId="0" borderId="30" xfId="9" applyFont="1" applyBorder="1" applyAlignment="1">
      <alignment vertical="center"/>
    </xf>
    <xf numFmtId="43" fontId="1" fillId="0" borderId="30" xfId="9" applyFont="1" applyBorder="1" applyAlignment="1">
      <alignment horizontal="right" vertical="center"/>
    </xf>
    <xf numFmtId="43" fontId="0" fillId="0" borderId="30" xfId="9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 indent="19"/>
    </xf>
    <xf numFmtId="0" fontId="12" fillId="0" borderId="0" xfId="0" applyFont="1" applyAlignment="1">
      <alignment horizontal="left" vertical="center" wrapText="1" indent="19"/>
    </xf>
    <xf numFmtId="0" fontId="0" fillId="0" borderId="0" xfId="0" applyAlignment="1">
      <alignment horizontal="left" vertical="center" wrapText="1" indent="18"/>
    </xf>
    <xf numFmtId="43" fontId="13" fillId="0" borderId="0" xfId="9" applyFont="1" applyFill="1" applyBorder="1" applyAlignment="1">
      <alignment horizontal="left"/>
    </xf>
    <xf numFmtId="43" fontId="13" fillId="0" borderId="0" xfId="9" applyFont="1" applyBorder="1" applyAlignment="1">
      <alignment horizontal="center" vertical="center"/>
    </xf>
    <xf numFmtId="4" fontId="12" fillId="0" borderId="0" xfId="0" applyNumberFormat="1" applyFont="1"/>
    <xf numFmtId="43" fontId="13" fillId="2" borderId="0" xfId="9" applyFont="1" applyFill="1" applyBorder="1" applyAlignment="1">
      <alignment horizontal="left"/>
    </xf>
    <xf numFmtId="43" fontId="13" fillId="2" borderId="0" xfId="9" applyFont="1" applyFill="1" applyBorder="1" applyAlignment="1">
      <alignment horizontal="center"/>
    </xf>
    <xf numFmtId="43" fontId="12" fillId="0" borderId="6" xfId="9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43" fontId="32" fillId="2" borderId="8" xfId="9" applyFont="1" applyFill="1" applyBorder="1" applyAlignment="1">
      <alignment horizontal="right" vertical="center"/>
    </xf>
    <xf numFmtId="43" fontId="33" fillId="2" borderId="8" xfId="9" applyFont="1" applyFill="1" applyBorder="1"/>
    <xf numFmtId="43" fontId="33" fillId="2" borderId="8" xfId="0" applyNumberFormat="1" applyFont="1" applyFill="1" applyBorder="1"/>
    <xf numFmtId="0" fontId="34" fillId="2" borderId="5" xfId="0" applyFont="1" applyFill="1" applyBorder="1" applyAlignment="1">
      <alignment vertical="center"/>
    </xf>
    <xf numFmtId="43" fontId="6" fillId="2" borderId="5" xfId="9" applyFont="1" applyFill="1" applyBorder="1"/>
    <xf numFmtId="43" fontId="33" fillId="2" borderId="5" xfId="9" applyFont="1" applyFill="1" applyBorder="1"/>
    <xf numFmtId="43" fontId="32" fillId="2" borderId="5" xfId="9" applyFont="1" applyFill="1" applyBorder="1" applyAlignment="1">
      <alignment horizontal="right" vertical="center"/>
    </xf>
    <xf numFmtId="43" fontId="34" fillId="2" borderId="5" xfId="9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3" fontId="33" fillId="2" borderId="0" xfId="9" applyFont="1" applyFill="1" applyBorder="1"/>
    <xf numFmtId="43" fontId="32" fillId="2" borderId="0" xfId="9" applyFont="1" applyFill="1" applyBorder="1" applyAlignment="1">
      <alignment horizontal="center" vertical="center"/>
    </xf>
    <xf numFmtId="43" fontId="32" fillId="2" borderId="0" xfId="9" applyFont="1" applyFill="1" applyBorder="1" applyAlignment="1">
      <alignment horizontal="right" vertical="center"/>
    </xf>
    <xf numFmtId="0" fontId="32" fillId="2" borderId="5" xfId="0" applyFont="1" applyFill="1" applyBorder="1" applyAlignment="1">
      <alignment vertical="center"/>
    </xf>
    <xf numFmtId="43" fontId="6" fillId="2" borderId="5" xfId="9" applyFont="1" applyFill="1" applyBorder="1" applyAlignment="1">
      <alignment horizontal="center"/>
    </xf>
    <xf numFmtId="0" fontId="34" fillId="2" borderId="0" xfId="0" applyFont="1" applyFill="1" applyAlignment="1">
      <alignment vertical="center"/>
    </xf>
    <xf numFmtId="43" fontId="32" fillId="0" borderId="0" xfId="9" applyFont="1" applyFill="1" applyBorder="1" applyAlignment="1">
      <alignment horizontal="right" vertical="center"/>
    </xf>
    <xf numFmtId="43" fontId="34" fillId="2" borderId="0" xfId="9" applyFont="1" applyFill="1" applyBorder="1" applyAlignment="1">
      <alignment horizontal="center" vertical="center"/>
    </xf>
    <xf numFmtId="43" fontId="6" fillId="2" borderId="5" xfId="9" quotePrefix="1" applyFont="1" applyFill="1" applyBorder="1" applyAlignment="1">
      <alignment horizontal="right" vertical="center"/>
    </xf>
    <xf numFmtId="43" fontId="34" fillId="2" borderId="5" xfId="9" applyFont="1" applyFill="1" applyBorder="1" applyAlignment="1">
      <alignment horizontal="right" vertical="center"/>
    </xf>
    <xf numFmtId="0" fontId="32" fillId="2" borderId="6" xfId="0" applyFont="1" applyFill="1" applyBorder="1" applyAlignment="1">
      <alignment vertical="center"/>
    </xf>
    <xf numFmtId="43" fontId="32" fillId="2" borderId="5" xfId="9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vertical="center"/>
    </xf>
    <xf numFmtId="43" fontId="32" fillId="2" borderId="4" xfId="9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center" vertical="center" wrapText="1"/>
    </xf>
    <xf numFmtId="43" fontId="33" fillId="2" borderId="6" xfId="9" applyFont="1" applyFill="1" applyBorder="1" applyAlignment="1">
      <alignment horizontal="center" vertical="center" wrapText="1"/>
    </xf>
    <xf numFmtId="43" fontId="32" fillId="2" borderId="6" xfId="9" applyFont="1" applyFill="1" applyBorder="1" applyAlignment="1">
      <alignment horizontal="center" vertical="center"/>
    </xf>
    <xf numFmtId="0" fontId="35" fillId="2" borderId="6" xfId="0" applyFont="1" applyFill="1" applyBorder="1"/>
    <xf numFmtId="0" fontId="36" fillId="2" borderId="6" xfId="0" applyFont="1" applyFill="1" applyBorder="1" applyAlignment="1">
      <alignment horizontal="center" vertical="center" wrapText="1"/>
    </xf>
    <xf numFmtId="43" fontId="13" fillId="2" borderId="6" xfId="9" applyFont="1" applyFill="1" applyBorder="1" applyAlignment="1">
      <alignment horizontal="center" vertical="center"/>
    </xf>
    <xf numFmtId="43" fontId="37" fillId="0" borderId="0" xfId="14" applyNumberFormat="1" applyFont="1" applyAlignment="1">
      <alignment vertical="center"/>
    </xf>
    <xf numFmtId="43" fontId="37" fillId="0" borderId="6" xfId="14" applyNumberFormat="1" applyFont="1" applyBorder="1" applyAlignment="1">
      <alignment vertical="center"/>
    </xf>
    <xf numFmtId="43" fontId="12" fillId="2" borderId="5" xfId="9" applyFont="1" applyFill="1" applyBorder="1" applyAlignment="1">
      <alignment horizontal="right" vertical="center"/>
    </xf>
    <xf numFmtId="43" fontId="13" fillId="2" borderId="0" xfId="9" applyFont="1" applyFill="1" applyBorder="1" applyAlignment="1">
      <alignment horizontal="right" vertical="center"/>
    </xf>
    <xf numFmtId="43" fontId="0" fillId="2" borderId="0" xfId="9" applyFont="1" applyFill="1" applyBorder="1" applyAlignment="1">
      <alignment horizontal="right" vertical="center"/>
    </xf>
    <xf numFmtId="43" fontId="0" fillId="2" borderId="5" xfId="9" applyFont="1" applyFill="1" applyBorder="1" applyAlignment="1">
      <alignment horizontal="right" vertical="center"/>
    </xf>
    <xf numFmtId="43" fontId="0" fillId="2" borderId="0" xfId="9" applyFont="1" applyFill="1" applyBorder="1" applyAlignment="1">
      <alignment horizontal="center" vertical="center"/>
    </xf>
    <xf numFmtId="43" fontId="6" fillId="2" borderId="0" xfId="9" applyFont="1" applyFill="1" applyAlignment="1">
      <alignment horizontal="center" vertical="center"/>
    </xf>
    <xf numFmtId="43" fontId="6" fillId="2" borderId="0" xfId="9" applyFont="1" applyFill="1" applyBorder="1" applyAlignment="1">
      <alignment horizontal="center" vertical="center"/>
    </xf>
    <xf numFmtId="4" fontId="33" fillId="2" borderId="0" xfId="0" applyNumberFormat="1" applyFont="1" applyFill="1"/>
    <xf numFmtId="43" fontId="0" fillId="2" borderId="5" xfId="9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9" fillId="2" borderId="0" xfId="14" applyFont="1" applyFill="1" applyAlignment="1">
      <alignment horizontal="left"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29"/>
    </xf>
    <xf numFmtId="0" fontId="19" fillId="0" borderId="0" xfId="0" applyFont="1" applyAlignment="1">
      <alignment horizontal="left" vertical="center" wrapText="1" indent="19"/>
    </xf>
    <xf numFmtId="0" fontId="18" fillId="0" borderId="0" xfId="0" applyFont="1" applyAlignment="1">
      <alignment horizontal="left" vertical="center" wrapText="1" indent="18"/>
    </xf>
    <xf numFmtId="0" fontId="18" fillId="0" borderId="0" xfId="0" applyFont="1" applyAlignment="1">
      <alignment horizontal="left" vertical="center" wrapText="1" indent="19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16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7" xfId="15" xr:uid="{C0F8A269-8394-4902-8B15-B82FDB0EFA0A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jpeg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7" Type="http://schemas.openxmlformats.org/officeDocument/2006/relationships/image" Target="../media/image13.png"/><Relationship Id="rId2" Type="http://schemas.openxmlformats.org/officeDocument/2006/relationships/image" Target="../media/image9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12.png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7" Type="http://schemas.openxmlformats.org/officeDocument/2006/relationships/image" Target="../media/image13.png"/><Relationship Id="rId2" Type="http://schemas.openxmlformats.org/officeDocument/2006/relationships/image" Target="../media/image9.emf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6.emf"/><Relationship Id="rId4" Type="http://schemas.openxmlformats.org/officeDocument/2006/relationships/image" Target="../media/image1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</xdr:colOff>
      <xdr:row>3</xdr:row>
      <xdr:rowOff>84859</xdr:rowOff>
    </xdr:from>
    <xdr:to>
      <xdr:col>1</xdr:col>
      <xdr:colOff>3124661</xdr:colOff>
      <xdr:row>7</xdr:row>
      <xdr:rowOff>94384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" y="578427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355889</xdr:colOff>
      <xdr:row>4</xdr:row>
      <xdr:rowOff>77932</xdr:rowOff>
    </xdr:from>
    <xdr:to>
      <xdr:col>3</xdr:col>
      <xdr:colOff>231199</xdr:colOff>
      <xdr:row>7</xdr:row>
      <xdr:rowOff>124574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1639" y="736023"/>
          <a:ext cx="1087582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2859232</xdr:colOff>
      <xdr:row>56</xdr:row>
      <xdr:rowOff>32904</xdr:rowOff>
    </xdr:from>
    <xdr:to>
      <xdr:col>5</xdr:col>
      <xdr:colOff>749661</xdr:colOff>
      <xdr:row>59</xdr:row>
      <xdr:rowOff>145256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973540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67540</xdr:colOff>
      <xdr:row>64</xdr:row>
      <xdr:rowOff>77932</xdr:rowOff>
    </xdr:from>
    <xdr:to>
      <xdr:col>3</xdr:col>
      <xdr:colOff>790575</xdr:colOff>
      <xdr:row>71</xdr:row>
      <xdr:rowOff>32905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790949" y="11516591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455469</xdr:colOff>
      <xdr:row>56</xdr:row>
      <xdr:rowOff>67540</xdr:rowOff>
    </xdr:from>
    <xdr:to>
      <xdr:col>1</xdr:col>
      <xdr:colOff>1550844</xdr:colOff>
      <xdr:row>61</xdr:row>
      <xdr:rowOff>3462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58537" y="10008176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519547</xdr:colOff>
      <xdr:row>64</xdr:row>
      <xdr:rowOff>51955</xdr:rowOff>
    </xdr:from>
    <xdr:to>
      <xdr:col>1</xdr:col>
      <xdr:colOff>2329297</xdr:colOff>
      <xdr:row>71</xdr:row>
      <xdr:rowOff>8659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160320" y="11152909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690996</xdr:colOff>
      <xdr:row>49</xdr:row>
      <xdr:rowOff>188769</xdr:rowOff>
    </xdr:from>
    <xdr:to>
      <xdr:col>4</xdr:col>
      <xdr:colOff>43296</xdr:colOff>
      <xdr:row>56</xdr:row>
      <xdr:rowOff>124634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414405" y="8795905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1757795</xdr:colOff>
      <xdr:row>46</xdr:row>
      <xdr:rowOff>103909</xdr:rowOff>
    </xdr:from>
    <xdr:to>
      <xdr:col>2</xdr:col>
      <xdr:colOff>738621</xdr:colOff>
      <xdr:row>52</xdr:row>
      <xdr:rowOff>25111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60863" y="8165523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545725</xdr:colOff>
      <xdr:row>303</xdr:row>
      <xdr:rowOff>31580</xdr:rowOff>
    </xdr:from>
    <xdr:to>
      <xdr:col>1</xdr:col>
      <xdr:colOff>2859690</xdr:colOff>
      <xdr:row>309</xdr:row>
      <xdr:rowOff>89850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6A5964AB-D256-42BC-8190-4B45DB53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81748" y="49830012"/>
          <a:ext cx="2313965" cy="1253224"/>
        </a:xfrm>
        <a:prstGeom prst="rect">
          <a:avLst/>
        </a:prstGeom>
      </xdr:spPr>
    </xdr:pic>
    <xdr:clientData/>
  </xdr:twoCellAnchor>
  <xdr:twoCellAnchor editAs="oneCell">
    <xdr:from>
      <xdr:col>1</xdr:col>
      <xdr:colOff>3038832</xdr:colOff>
      <xdr:row>303</xdr:row>
      <xdr:rowOff>158921</xdr:rowOff>
    </xdr:from>
    <xdr:to>
      <xdr:col>3</xdr:col>
      <xdr:colOff>30511</xdr:colOff>
      <xdr:row>311</xdr:row>
      <xdr:rowOff>122801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519A5FC-C168-48E9-BDD3-457841EB5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774855" y="49957353"/>
          <a:ext cx="1537701" cy="15571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193050</xdr:colOff>
      <xdr:row>325</xdr:row>
      <xdr:rowOff>7132</xdr:rowOff>
    </xdr:from>
    <xdr:to>
      <xdr:col>4</xdr:col>
      <xdr:colOff>167188</xdr:colOff>
      <xdr:row>335</xdr:row>
      <xdr:rowOff>133379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8562AEB-226C-4F00-82A8-78E0C3B445F5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286348" y="54163539"/>
          <a:ext cx="2117838" cy="21648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3324583</xdr:colOff>
      <xdr:row>319</xdr:row>
      <xdr:rowOff>77932</xdr:rowOff>
    </xdr:from>
    <xdr:to>
      <xdr:col>3</xdr:col>
      <xdr:colOff>138904</xdr:colOff>
      <xdr:row>322</xdr:row>
      <xdr:rowOff>179346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262D491-BC1D-418C-ACBE-940C318F5121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060606" y="53062909"/>
          <a:ext cx="1360343" cy="6988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8659</xdr:rowOff>
    </xdr:from>
    <xdr:to>
      <xdr:col>2</xdr:col>
      <xdr:colOff>178211</xdr:colOff>
      <xdr:row>317</xdr:row>
      <xdr:rowOff>41553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6993392-74E7-458D-B81E-1A360508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98682"/>
          <a:ext cx="4247984" cy="829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319</xdr:row>
      <xdr:rowOff>129886</xdr:rowOff>
    </xdr:from>
    <xdr:to>
      <xdr:col>1</xdr:col>
      <xdr:colOff>1878767</xdr:colOff>
      <xdr:row>327</xdr:row>
      <xdr:rowOff>79053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8F6B6D87-3C9B-4CF8-A15D-86A212436E3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95250" y="53114863"/>
          <a:ext cx="2519540" cy="15424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2812676</xdr:colOff>
      <xdr:row>213</xdr:row>
      <xdr:rowOff>100852</xdr:rowOff>
    </xdr:from>
    <xdr:to>
      <xdr:col>2</xdr:col>
      <xdr:colOff>1070723</xdr:colOff>
      <xdr:row>218</xdr:row>
      <xdr:rowOff>130547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45CAED9A-1D89-47F6-B0D8-D25B66DD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36794" y="42985764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302559</xdr:colOff>
      <xdr:row>214</xdr:row>
      <xdr:rowOff>89649</xdr:rowOff>
    </xdr:from>
    <xdr:to>
      <xdr:col>4</xdr:col>
      <xdr:colOff>545726</xdr:colOff>
      <xdr:row>220</xdr:row>
      <xdr:rowOff>148778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F8AB94-C5C5-4C04-9AE8-B3F7A285C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715000" y="86262884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201710</xdr:colOff>
      <xdr:row>227</xdr:row>
      <xdr:rowOff>145678</xdr:rowOff>
    </xdr:from>
    <xdr:to>
      <xdr:col>1</xdr:col>
      <xdr:colOff>2368330</xdr:colOff>
      <xdr:row>236</xdr:row>
      <xdr:rowOff>53716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827C5C-96C2-4797-BE5F-5A4DC30608D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1559" y="78746240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302559</xdr:colOff>
      <xdr:row>221</xdr:row>
      <xdr:rowOff>0</xdr:rowOff>
    </xdr:from>
    <xdr:to>
      <xdr:col>1</xdr:col>
      <xdr:colOff>1664634</xdr:colOff>
      <xdr:row>223</xdr:row>
      <xdr:rowOff>187138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7239A3-2F9F-4A4A-903C-4D303C1C8412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50794" y="77679176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3036794</xdr:colOff>
      <xdr:row>220</xdr:row>
      <xdr:rowOff>190500</xdr:rowOff>
    </xdr:from>
    <xdr:to>
      <xdr:col>4</xdr:col>
      <xdr:colOff>608619</xdr:colOff>
      <xdr:row>224</xdr:row>
      <xdr:rowOff>62334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36F824-423A-4E87-AF6C-1AB61AA4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912" y="87573971"/>
          <a:ext cx="4250531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773206</xdr:colOff>
      <xdr:row>228</xdr:row>
      <xdr:rowOff>56030</xdr:rowOff>
    </xdr:from>
    <xdr:to>
      <xdr:col>4</xdr:col>
      <xdr:colOff>722779</xdr:colOff>
      <xdr:row>238</xdr:row>
      <xdr:rowOff>39222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EE2AAFF6-7E70-468C-B9CE-88B0E435A927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087471" y="79068706"/>
          <a:ext cx="2571750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7FAF97-A260-443E-A5B9-4DDAC642C9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53091-9280-4891-8F0B-4A8DEEC3A4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6FF6175-F6E4-4B19-9B5F-B700931CE9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1452564</xdr:colOff>
      <xdr:row>644</xdr:row>
      <xdr:rowOff>130968</xdr:rowOff>
    </xdr:from>
    <xdr:to>
      <xdr:col>5</xdr:col>
      <xdr:colOff>1107283</xdr:colOff>
      <xdr:row>650</xdr:row>
      <xdr:rowOff>154781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DD57AB9-9DB2-4484-95B3-260026AFD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8764" y="136528968"/>
          <a:ext cx="2836069" cy="1223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357187</xdr:colOff>
      <xdr:row>644</xdr:row>
      <xdr:rowOff>142875</xdr:rowOff>
    </xdr:from>
    <xdr:to>
      <xdr:col>3</xdr:col>
      <xdr:colOff>642937</xdr:colOff>
      <xdr:row>650</xdr:row>
      <xdr:rowOff>102394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781B625-DB8D-46A4-A431-65D46D94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7" y="136540875"/>
          <a:ext cx="2238375" cy="115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869156</xdr:colOff>
      <xdr:row>645</xdr:row>
      <xdr:rowOff>0</xdr:rowOff>
    </xdr:from>
    <xdr:to>
      <xdr:col>11</xdr:col>
      <xdr:colOff>1189129</xdr:colOff>
      <xdr:row>650</xdr:row>
      <xdr:rowOff>132394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856DB52-3D53-4A76-A49C-00D1FB7A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9281" y="136626600"/>
          <a:ext cx="1672523" cy="113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809625</xdr:colOff>
      <xdr:row>648</xdr:row>
      <xdr:rowOff>107156</xdr:rowOff>
    </xdr:from>
    <xdr:to>
      <xdr:col>10</xdr:col>
      <xdr:colOff>616744</xdr:colOff>
      <xdr:row>655</xdr:row>
      <xdr:rowOff>2381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FD548B0-A72B-4D01-805E-4A293D7E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7381456"/>
          <a:ext cx="2007394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202405</xdr:colOff>
      <xdr:row>644</xdr:row>
      <xdr:rowOff>202406</xdr:rowOff>
    </xdr:from>
    <xdr:to>
      <xdr:col>8</xdr:col>
      <xdr:colOff>269082</xdr:colOff>
      <xdr:row>652</xdr:row>
      <xdr:rowOff>45931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B441848-F5B3-49A0-9591-542376E830C2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43606" y="136288805"/>
          <a:ext cx="1443725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845343</xdr:colOff>
      <xdr:row>648</xdr:row>
      <xdr:rowOff>83344</xdr:rowOff>
    </xdr:from>
    <xdr:to>
      <xdr:col>4</xdr:col>
      <xdr:colOff>1350168</xdr:colOff>
      <xdr:row>656</xdr:row>
      <xdr:rowOff>166688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F44D435-E465-420A-AFFB-3467D758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418" y="137357644"/>
          <a:ext cx="1504950" cy="168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378620</xdr:colOff>
      <xdr:row>0</xdr:row>
      <xdr:rowOff>0</xdr:rowOff>
    </xdr:from>
    <xdr:to>
      <xdr:col>4</xdr:col>
      <xdr:colOff>3100387</xdr:colOff>
      <xdr:row>4</xdr:row>
      <xdr:rowOff>195262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70" y="0"/>
          <a:ext cx="5674517" cy="976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A05BEA-6316-427D-BB07-E49E6645F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2126457</xdr:colOff>
      <xdr:row>263</xdr:row>
      <xdr:rowOff>104774</xdr:rowOff>
    </xdr:from>
    <xdr:to>
      <xdr:col>6</xdr:col>
      <xdr:colOff>614363</xdr:colOff>
      <xdr:row>267</xdr:row>
      <xdr:rowOff>147637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B79D26-4736-466B-BC4E-429E7B7D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657" y="66570224"/>
          <a:ext cx="2831306" cy="84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657224</xdr:colOff>
      <xdr:row>262</xdr:row>
      <xdr:rowOff>178593</xdr:rowOff>
    </xdr:from>
    <xdr:to>
      <xdr:col>11</xdr:col>
      <xdr:colOff>977197</xdr:colOff>
      <xdr:row>268</xdr:row>
      <xdr:rowOff>15713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FB2759-9AE2-4D95-BC29-A4E9444A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49" y="66444018"/>
          <a:ext cx="1672523" cy="103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264</xdr:row>
      <xdr:rowOff>28575</xdr:rowOff>
    </xdr:from>
    <xdr:to>
      <xdr:col>4</xdr:col>
      <xdr:colOff>23811</xdr:colOff>
      <xdr:row>267</xdr:row>
      <xdr:rowOff>195263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CAEB4C8-B7DA-4041-9112-3D66E35D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168" y="66694050"/>
          <a:ext cx="2940843" cy="76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607219</xdr:colOff>
      <xdr:row>269</xdr:row>
      <xdr:rowOff>183357</xdr:rowOff>
    </xdr:from>
    <xdr:to>
      <xdr:col>8</xdr:col>
      <xdr:colOff>673896</xdr:colOff>
      <xdr:row>277</xdr:row>
      <xdr:rowOff>45932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DA5357F-FAEE-4FED-A81E-BF14BA615874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148420" y="67565931"/>
          <a:ext cx="1443725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361950</xdr:colOff>
      <xdr:row>263</xdr:row>
      <xdr:rowOff>171450</xdr:rowOff>
    </xdr:from>
    <xdr:to>
      <xdr:col>10</xdr:col>
      <xdr:colOff>169069</xdr:colOff>
      <xdr:row>268</xdr:row>
      <xdr:rowOff>100013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46D1FA0-A84B-4A7C-9F80-FA9FABDA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66636900"/>
          <a:ext cx="2007394" cy="92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178594</xdr:colOff>
      <xdr:row>265</xdr:row>
      <xdr:rowOff>130969</xdr:rowOff>
    </xdr:from>
    <xdr:to>
      <xdr:col>4</xdr:col>
      <xdr:colOff>1988344</xdr:colOff>
      <xdr:row>274</xdr:row>
      <xdr:rowOff>76200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1DA630C-5B1B-4575-A569-59549654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794" y="66996469"/>
          <a:ext cx="1809750" cy="1735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2162175</xdr:colOff>
      <xdr:row>4</xdr:row>
      <xdr:rowOff>47625</xdr:rowOff>
    </xdr:from>
    <xdr:to>
      <xdr:col>5</xdr:col>
      <xdr:colOff>847725</xdr:colOff>
      <xdr:row>6</xdr:row>
      <xdr:rowOff>141892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952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28576</xdr:colOff>
      <xdr:row>0</xdr:row>
      <xdr:rowOff>180976</xdr:rowOff>
    </xdr:from>
    <xdr:to>
      <xdr:col>1</xdr:col>
      <xdr:colOff>1371600</xdr:colOff>
      <xdr:row>7</xdr:row>
      <xdr:rowOff>76200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9B4FA6F-010E-49B2-B4A8-0B00CFEBAF6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80976"/>
          <a:ext cx="3162299" cy="1476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</xdr:colOff>
      <xdr:row>715</xdr:row>
      <xdr:rowOff>85725</xdr:rowOff>
    </xdr:from>
    <xdr:to>
      <xdr:col>2</xdr:col>
      <xdr:colOff>206375</xdr:colOff>
      <xdr:row>718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085762-6169-47E6-B857-83E7D833C23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1008100"/>
          <a:ext cx="30353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981079</xdr:colOff>
      <xdr:row>714</xdr:row>
      <xdr:rowOff>142875</xdr:rowOff>
    </xdr:from>
    <xdr:to>
      <xdr:col>3</xdr:col>
      <xdr:colOff>3147699</xdr:colOff>
      <xdr:row>723</xdr:row>
      <xdr:rowOff>151766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C3894E4-DAEB-4197-B62B-1322066FCCF3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755393" y="141929486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914400</xdr:colOff>
      <xdr:row>713</xdr:row>
      <xdr:rowOff>76200</xdr:rowOff>
    </xdr:from>
    <xdr:to>
      <xdr:col>4</xdr:col>
      <xdr:colOff>2009775</xdr:colOff>
      <xdr:row>717</xdr:row>
      <xdr:rowOff>171450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FD8CBF4-23E0-4AFC-A9BF-783AB2FC79C6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448425" y="140617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190501</xdr:rowOff>
    </xdr:from>
    <xdr:to>
      <xdr:col>2</xdr:col>
      <xdr:colOff>371475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313E22-FF5C-4715-B1E2-B3A0408C93F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1"/>
          <a:ext cx="3762375" cy="1276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623</xdr:row>
      <xdr:rowOff>180975</xdr:rowOff>
    </xdr:from>
    <xdr:to>
      <xdr:col>1</xdr:col>
      <xdr:colOff>1377950</xdr:colOff>
      <xdr:row>627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E9342-929A-4CE2-9A11-80B24616985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0719850"/>
          <a:ext cx="30353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638178</xdr:colOff>
      <xdr:row>622</xdr:row>
      <xdr:rowOff>142875</xdr:rowOff>
    </xdr:from>
    <xdr:to>
      <xdr:col>3</xdr:col>
      <xdr:colOff>890273</xdr:colOff>
      <xdr:row>631</xdr:row>
      <xdr:rowOff>151766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806CC-4D1E-4529-8C9A-9E5ED52AF5EE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250692" y="120269636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1685925</xdr:colOff>
      <xdr:row>622</xdr:row>
      <xdr:rowOff>152400</xdr:rowOff>
    </xdr:from>
    <xdr:to>
      <xdr:col>3</xdr:col>
      <xdr:colOff>2781300</xdr:colOff>
      <xdr:row>627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38F83B-4D07-4156-95E3-3D788389FE36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991350" y="1205007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38"/>
  <sheetViews>
    <sheetView tabSelected="1" zoomScale="110" zoomScaleNormal="110" workbookViewId="0">
      <selection activeCell="A11" sqref="A11:F11"/>
    </sheetView>
  </sheetViews>
  <sheetFormatPr baseColWidth="10" defaultColWidth="9.140625" defaultRowHeight="12.75" x14ac:dyDescent="0.25"/>
  <cols>
    <col min="1" max="1" width="11" style="19" customWidth="1"/>
    <col min="2" max="2" width="50" style="22" customWidth="1"/>
    <col min="3" max="3" width="18.140625" style="19" customWidth="1"/>
    <col min="4" max="4" width="14.7109375" style="19" customWidth="1"/>
    <col min="5" max="5" width="12.5703125" style="19" customWidth="1"/>
    <col min="6" max="6" width="15.140625" style="19" customWidth="1"/>
    <col min="7" max="7" width="16.7109375" style="19" customWidth="1"/>
    <col min="8" max="9" width="16.5703125" style="19" bestFit="1" customWidth="1"/>
    <col min="10" max="10" width="14.42578125" style="19" bestFit="1" customWidth="1"/>
    <col min="11" max="11" width="9.140625" style="19"/>
    <col min="12" max="12" width="15.42578125" style="19" bestFit="1" customWidth="1"/>
    <col min="13" max="255" width="9.140625" style="19"/>
    <col min="256" max="256" width="5.28515625" style="19" customWidth="1"/>
    <col min="257" max="257" width="48.42578125" style="19" customWidth="1"/>
    <col min="258" max="258" width="33.7109375" style="19" customWidth="1"/>
    <col min="259" max="259" width="9.140625" style="19"/>
    <col min="260" max="260" width="13.7109375" style="19" bestFit="1" customWidth="1"/>
    <col min="261" max="511" width="9.140625" style="19"/>
    <col min="512" max="512" width="5.28515625" style="19" customWidth="1"/>
    <col min="513" max="513" width="48.42578125" style="19" customWidth="1"/>
    <col min="514" max="514" width="33.7109375" style="19" customWidth="1"/>
    <col min="515" max="515" width="9.140625" style="19"/>
    <col min="516" max="516" width="13.7109375" style="19" bestFit="1" customWidth="1"/>
    <col min="517" max="767" width="9.140625" style="19"/>
    <col min="768" max="768" width="5.28515625" style="19" customWidth="1"/>
    <col min="769" max="769" width="48.42578125" style="19" customWidth="1"/>
    <col min="770" max="770" width="33.7109375" style="19" customWidth="1"/>
    <col min="771" max="771" width="9.140625" style="19"/>
    <col min="772" max="772" width="13.7109375" style="19" bestFit="1" customWidth="1"/>
    <col min="773" max="1023" width="9.140625" style="19"/>
    <col min="1024" max="1024" width="5.28515625" style="19" customWidth="1"/>
    <col min="1025" max="1025" width="48.42578125" style="19" customWidth="1"/>
    <col min="1026" max="1026" width="33.7109375" style="19" customWidth="1"/>
    <col min="1027" max="1027" width="9.140625" style="19"/>
    <col min="1028" max="1028" width="13.7109375" style="19" bestFit="1" customWidth="1"/>
    <col min="1029" max="1279" width="9.140625" style="19"/>
    <col min="1280" max="1280" width="5.28515625" style="19" customWidth="1"/>
    <col min="1281" max="1281" width="48.42578125" style="19" customWidth="1"/>
    <col min="1282" max="1282" width="33.7109375" style="19" customWidth="1"/>
    <col min="1283" max="1283" width="9.140625" style="19"/>
    <col min="1284" max="1284" width="13.7109375" style="19" bestFit="1" customWidth="1"/>
    <col min="1285" max="1535" width="9.140625" style="19"/>
    <col min="1536" max="1536" width="5.28515625" style="19" customWidth="1"/>
    <col min="1537" max="1537" width="48.42578125" style="19" customWidth="1"/>
    <col min="1538" max="1538" width="33.7109375" style="19" customWidth="1"/>
    <col min="1539" max="1539" width="9.140625" style="19"/>
    <col min="1540" max="1540" width="13.7109375" style="19" bestFit="1" customWidth="1"/>
    <col min="1541" max="1791" width="9.140625" style="19"/>
    <col min="1792" max="1792" width="5.28515625" style="19" customWidth="1"/>
    <col min="1793" max="1793" width="48.42578125" style="19" customWidth="1"/>
    <col min="1794" max="1794" width="33.7109375" style="19" customWidth="1"/>
    <col min="1795" max="1795" width="9.140625" style="19"/>
    <col min="1796" max="1796" width="13.7109375" style="19" bestFit="1" customWidth="1"/>
    <col min="1797" max="2047" width="9.140625" style="19"/>
    <col min="2048" max="2048" width="5.28515625" style="19" customWidth="1"/>
    <col min="2049" max="2049" width="48.42578125" style="19" customWidth="1"/>
    <col min="2050" max="2050" width="33.7109375" style="19" customWidth="1"/>
    <col min="2051" max="2051" width="9.140625" style="19"/>
    <col min="2052" max="2052" width="13.7109375" style="19" bestFit="1" customWidth="1"/>
    <col min="2053" max="2303" width="9.140625" style="19"/>
    <col min="2304" max="2304" width="5.28515625" style="19" customWidth="1"/>
    <col min="2305" max="2305" width="48.42578125" style="19" customWidth="1"/>
    <col min="2306" max="2306" width="33.7109375" style="19" customWidth="1"/>
    <col min="2307" max="2307" width="9.140625" style="19"/>
    <col min="2308" max="2308" width="13.7109375" style="19" bestFit="1" customWidth="1"/>
    <col min="2309" max="2559" width="9.140625" style="19"/>
    <col min="2560" max="2560" width="5.28515625" style="19" customWidth="1"/>
    <col min="2561" max="2561" width="48.42578125" style="19" customWidth="1"/>
    <col min="2562" max="2562" width="33.7109375" style="19" customWidth="1"/>
    <col min="2563" max="2563" width="9.140625" style="19"/>
    <col min="2564" max="2564" width="13.7109375" style="19" bestFit="1" customWidth="1"/>
    <col min="2565" max="2815" width="9.140625" style="19"/>
    <col min="2816" max="2816" width="5.28515625" style="19" customWidth="1"/>
    <col min="2817" max="2817" width="48.42578125" style="19" customWidth="1"/>
    <col min="2818" max="2818" width="33.7109375" style="19" customWidth="1"/>
    <col min="2819" max="2819" width="9.140625" style="19"/>
    <col min="2820" max="2820" width="13.7109375" style="19" bestFit="1" customWidth="1"/>
    <col min="2821" max="3071" width="9.140625" style="19"/>
    <col min="3072" max="3072" width="5.28515625" style="19" customWidth="1"/>
    <col min="3073" max="3073" width="48.42578125" style="19" customWidth="1"/>
    <col min="3074" max="3074" width="33.7109375" style="19" customWidth="1"/>
    <col min="3075" max="3075" width="9.140625" style="19"/>
    <col min="3076" max="3076" width="13.7109375" style="19" bestFit="1" customWidth="1"/>
    <col min="3077" max="3327" width="9.140625" style="19"/>
    <col min="3328" max="3328" width="5.28515625" style="19" customWidth="1"/>
    <col min="3329" max="3329" width="48.42578125" style="19" customWidth="1"/>
    <col min="3330" max="3330" width="33.7109375" style="19" customWidth="1"/>
    <col min="3331" max="3331" width="9.140625" style="19"/>
    <col min="3332" max="3332" width="13.7109375" style="19" bestFit="1" customWidth="1"/>
    <col min="3333" max="3583" width="9.140625" style="19"/>
    <col min="3584" max="3584" width="5.28515625" style="19" customWidth="1"/>
    <col min="3585" max="3585" width="48.42578125" style="19" customWidth="1"/>
    <col min="3586" max="3586" width="33.7109375" style="19" customWidth="1"/>
    <col min="3587" max="3587" width="9.140625" style="19"/>
    <col min="3588" max="3588" width="13.7109375" style="19" bestFit="1" customWidth="1"/>
    <col min="3589" max="3839" width="9.140625" style="19"/>
    <col min="3840" max="3840" width="5.28515625" style="19" customWidth="1"/>
    <col min="3841" max="3841" width="48.42578125" style="19" customWidth="1"/>
    <col min="3842" max="3842" width="33.7109375" style="19" customWidth="1"/>
    <col min="3843" max="3843" width="9.140625" style="19"/>
    <col min="3844" max="3844" width="13.7109375" style="19" bestFit="1" customWidth="1"/>
    <col min="3845" max="4095" width="9.140625" style="19"/>
    <col min="4096" max="4096" width="5.28515625" style="19" customWidth="1"/>
    <col min="4097" max="4097" width="48.42578125" style="19" customWidth="1"/>
    <col min="4098" max="4098" width="33.7109375" style="19" customWidth="1"/>
    <col min="4099" max="4099" width="9.140625" style="19"/>
    <col min="4100" max="4100" width="13.7109375" style="19" bestFit="1" customWidth="1"/>
    <col min="4101" max="4351" width="9.140625" style="19"/>
    <col min="4352" max="4352" width="5.28515625" style="19" customWidth="1"/>
    <col min="4353" max="4353" width="48.42578125" style="19" customWidth="1"/>
    <col min="4354" max="4354" width="33.7109375" style="19" customWidth="1"/>
    <col min="4355" max="4355" width="9.140625" style="19"/>
    <col min="4356" max="4356" width="13.7109375" style="19" bestFit="1" customWidth="1"/>
    <col min="4357" max="4607" width="9.140625" style="19"/>
    <col min="4608" max="4608" width="5.28515625" style="19" customWidth="1"/>
    <col min="4609" max="4609" width="48.42578125" style="19" customWidth="1"/>
    <col min="4610" max="4610" width="33.7109375" style="19" customWidth="1"/>
    <col min="4611" max="4611" width="9.140625" style="19"/>
    <col min="4612" max="4612" width="13.7109375" style="19" bestFit="1" customWidth="1"/>
    <col min="4613" max="4863" width="9.140625" style="19"/>
    <col min="4864" max="4864" width="5.28515625" style="19" customWidth="1"/>
    <col min="4865" max="4865" width="48.42578125" style="19" customWidth="1"/>
    <col min="4866" max="4866" width="33.7109375" style="19" customWidth="1"/>
    <col min="4867" max="4867" width="9.140625" style="19"/>
    <col min="4868" max="4868" width="13.7109375" style="19" bestFit="1" customWidth="1"/>
    <col min="4869" max="5119" width="9.140625" style="19"/>
    <col min="5120" max="5120" width="5.28515625" style="19" customWidth="1"/>
    <col min="5121" max="5121" width="48.42578125" style="19" customWidth="1"/>
    <col min="5122" max="5122" width="33.7109375" style="19" customWidth="1"/>
    <col min="5123" max="5123" width="9.140625" style="19"/>
    <col min="5124" max="5124" width="13.7109375" style="19" bestFit="1" customWidth="1"/>
    <col min="5125" max="5375" width="9.140625" style="19"/>
    <col min="5376" max="5376" width="5.28515625" style="19" customWidth="1"/>
    <col min="5377" max="5377" width="48.42578125" style="19" customWidth="1"/>
    <col min="5378" max="5378" width="33.7109375" style="19" customWidth="1"/>
    <col min="5379" max="5379" width="9.140625" style="19"/>
    <col min="5380" max="5380" width="13.7109375" style="19" bestFit="1" customWidth="1"/>
    <col min="5381" max="5631" width="9.140625" style="19"/>
    <col min="5632" max="5632" width="5.28515625" style="19" customWidth="1"/>
    <col min="5633" max="5633" width="48.42578125" style="19" customWidth="1"/>
    <col min="5634" max="5634" width="33.7109375" style="19" customWidth="1"/>
    <col min="5635" max="5635" width="9.140625" style="19"/>
    <col min="5636" max="5636" width="13.7109375" style="19" bestFit="1" customWidth="1"/>
    <col min="5637" max="5887" width="9.140625" style="19"/>
    <col min="5888" max="5888" width="5.28515625" style="19" customWidth="1"/>
    <col min="5889" max="5889" width="48.42578125" style="19" customWidth="1"/>
    <col min="5890" max="5890" width="33.7109375" style="19" customWidth="1"/>
    <col min="5891" max="5891" width="9.140625" style="19"/>
    <col min="5892" max="5892" width="13.7109375" style="19" bestFit="1" customWidth="1"/>
    <col min="5893" max="6143" width="9.140625" style="19"/>
    <col min="6144" max="6144" width="5.28515625" style="19" customWidth="1"/>
    <col min="6145" max="6145" width="48.42578125" style="19" customWidth="1"/>
    <col min="6146" max="6146" width="33.7109375" style="19" customWidth="1"/>
    <col min="6147" max="6147" width="9.140625" style="19"/>
    <col min="6148" max="6148" width="13.7109375" style="19" bestFit="1" customWidth="1"/>
    <col min="6149" max="6399" width="9.140625" style="19"/>
    <col min="6400" max="6400" width="5.28515625" style="19" customWidth="1"/>
    <col min="6401" max="6401" width="48.42578125" style="19" customWidth="1"/>
    <col min="6402" max="6402" width="33.7109375" style="19" customWidth="1"/>
    <col min="6403" max="6403" width="9.140625" style="19"/>
    <col min="6404" max="6404" width="13.7109375" style="19" bestFit="1" customWidth="1"/>
    <col min="6405" max="6655" width="9.140625" style="19"/>
    <col min="6656" max="6656" width="5.28515625" style="19" customWidth="1"/>
    <col min="6657" max="6657" width="48.42578125" style="19" customWidth="1"/>
    <col min="6658" max="6658" width="33.7109375" style="19" customWidth="1"/>
    <col min="6659" max="6659" width="9.140625" style="19"/>
    <col min="6660" max="6660" width="13.7109375" style="19" bestFit="1" customWidth="1"/>
    <col min="6661" max="6911" width="9.140625" style="19"/>
    <col min="6912" max="6912" width="5.28515625" style="19" customWidth="1"/>
    <col min="6913" max="6913" width="48.42578125" style="19" customWidth="1"/>
    <col min="6914" max="6914" width="33.7109375" style="19" customWidth="1"/>
    <col min="6915" max="6915" width="9.140625" style="19"/>
    <col min="6916" max="6916" width="13.7109375" style="19" bestFit="1" customWidth="1"/>
    <col min="6917" max="7167" width="9.140625" style="19"/>
    <col min="7168" max="7168" width="5.28515625" style="19" customWidth="1"/>
    <col min="7169" max="7169" width="48.42578125" style="19" customWidth="1"/>
    <col min="7170" max="7170" width="33.7109375" style="19" customWidth="1"/>
    <col min="7171" max="7171" width="9.140625" style="19"/>
    <col min="7172" max="7172" width="13.7109375" style="19" bestFit="1" customWidth="1"/>
    <col min="7173" max="7423" width="9.140625" style="19"/>
    <col min="7424" max="7424" width="5.28515625" style="19" customWidth="1"/>
    <col min="7425" max="7425" width="48.42578125" style="19" customWidth="1"/>
    <col min="7426" max="7426" width="33.7109375" style="19" customWidth="1"/>
    <col min="7427" max="7427" width="9.140625" style="19"/>
    <col min="7428" max="7428" width="13.7109375" style="19" bestFit="1" customWidth="1"/>
    <col min="7429" max="7679" width="9.140625" style="19"/>
    <col min="7680" max="7680" width="5.28515625" style="19" customWidth="1"/>
    <col min="7681" max="7681" width="48.42578125" style="19" customWidth="1"/>
    <col min="7682" max="7682" width="33.7109375" style="19" customWidth="1"/>
    <col min="7683" max="7683" width="9.140625" style="19"/>
    <col min="7684" max="7684" width="13.7109375" style="19" bestFit="1" customWidth="1"/>
    <col min="7685" max="7935" width="9.140625" style="19"/>
    <col min="7936" max="7936" width="5.28515625" style="19" customWidth="1"/>
    <col min="7937" max="7937" width="48.42578125" style="19" customWidth="1"/>
    <col min="7938" max="7938" width="33.7109375" style="19" customWidth="1"/>
    <col min="7939" max="7939" width="9.140625" style="19"/>
    <col min="7940" max="7940" width="13.7109375" style="19" bestFit="1" customWidth="1"/>
    <col min="7941" max="8191" width="9.140625" style="19"/>
    <col min="8192" max="8192" width="5.28515625" style="19" customWidth="1"/>
    <col min="8193" max="8193" width="48.42578125" style="19" customWidth="1"/>
    <col min="8194" max="8194" width="33.7109375" style="19" customWidth="1"/>
    <col min="8195" max="8195" width="9.140625" style="19"/>
    <col min="8196" max="8196" width="13.7109375" style="19" bestFit="1" customWidth="1"/>
    <col min="8197" max="8447" width="9.140625" style="19"/>
    <col min="8448" max="8448" width="5.28515625" style="19" customWidth="1"/>
    <col min="8449" max="8449" width="48.42578125" style="19" customWidth="1"/>
    <col min="8450" max="8450" width="33.7109375" style="19" customWidth="1"/>
    <col min="8451" max="8451" width="9.140625" style="19"/>
    <col min="8452" max="8452" width="13.7109375" style="19" bestFit="1" customWidth="1"/>
    <col min="8453" max="8703" width="9.140625" style="19"/>
    <col min="8704" max="8704" width="5.28515625" style="19" customWidth="1"/>
    <col min="8705" max="8705" width="48.42578125" style="19" customWidth="1"/>
    <col min="8706" max="8706" width="33.7109375" style="19" customWidth="1"/>
    <col min="8707" max="8707" width="9.140625" style="19"/>
    <col min="8708" max="8708" width="13.7109375" style="19" bestFit="1" customWidth="1"/>
    <col min="8709" max="8959" width="9.140625" style="19"/>
    <col min="8960" max="8960" width="5.28515625" style="19" customWidth="1"/>
    <col min="8961" max="8961" width="48.42578125" style="19" customWidth="1"/>
    <col min="8962" max="8962" width="33.7109375" style="19" customWidth="1"/>
    <col min="8963" max="8963" width="9.140625" style="19"/>
    <col min="8964" max="8964" width="13.7109375" style="19" bestFit="1" customWidth="1"/>
    <col min="8965" max="9215" width="9.140625" style="19"/>
    <col min="9216" max="9216" width="5.28515625" style="19" customWidth="1"/>
    <col min="9217" max="9217" width="48.42578125" style="19" customWidth="1"/>
    <col min="9218" max="9218" width="33.7109375" style="19" customWidth="1"/>
    <col min="9219" max="9219" width="9.140625" style="19"/>
    <col min="9220" max="9220" width="13.7109375" style="19" bestFit="1" customWidth="1"/>
    <col min="9221" max="9471" width="9.140625" style="19"/>
    <col min="9472" max="9472" width="5.28515625" style="19" customWidth="1"/>
    <col min="9473" max="9473" width="48.42578125" style="19" customWidth="1"/>
    <col min="9474" max="9474" width="33.7109375" style="19" customWidth="1"/>
    <col min="9475" max="9475" width="9.140625" style="19"/>
    <col min="9476" max="9476" width="13.7109375" style="19" bestFit="1" customWidth="1"/>
    <col min="9477" max="9727" width="9.140625" style="19"/>
    <col min="9728" max="9728" width="5.28515625" style="19" customWidth="1"/>
    <col min="9729" max="9729" width="48.42578125" style="19" customWidth="1"/>
    <col min="9730" max="9730" width="33.7109375" style="19" customWidth="1"/>
    <col min="9731" max="9731" width="9.140625" style="19"/>
    <col min="9732" max="9732" width="13.7109375" style="19" bestFit="1" customWidth="1"/>
    <col min="9733" max="9983" width="9.140625" style="19"/>
    <col min="9984" max="9984" width="5.28515625" style="19" customWidth="1"/>
    <col min="9985" max="9985" width="48.42578125" style="19" customWidth="1"/>
    <col min="9986" max="9986" width="33.7109375" style="19" customWidth="1"/>
    <col min="9987" max="9987" width="9.140625" style="19"/>
    <col min="9988" max="9988" width="13.7109375" style="19" bestFit="1" customWidth="1"/>
    <col min="9989" max="10239" width="9.140625" style="19"/>
    <col min="10240" max="10240" width="5.28515625" style="19" customWidth="1"/>
    <col min="10241" max="10241" width="48.42578125" style="19" customWidth="1"/>
    <col min="10242" max="10242" width="33.7109375" style="19" customWidth="1"/>
    <col min="10243" max="10243" width="9.140625" style="19"/>
    <col min="10244" max="10244" width="13.7109375" style="19" bestFit="1" customWidth="1"/>
    <col min="10245" max="10495" width="9.140625" style="19"/>
    <col min="10496" max="10496" width="5.28515625" style="19" customWidth="1"/>
    <col min="10497" max="10497" width="48.42578125" style="19" customWidth="1"/>
    <col min="10498" max="10498" width="33.7109375" style="19" customWidth="1"/>
    <col min="10499" max="10499" width="9.140625" style="19"/>
    <col min="10500" max="10500" width="13.7109375" style="19" bestFit="1" customWidth="1"/>
    <col min="10501" max="10751" width="9.140625" style="19"/>
    <col min="10752" max="10752" width="5.28515625" style="19" customWidth="1"/>
    <col min="10753" max="10753" width="48.42578125" style="19" customWidth="1"/>
    <col min="10754" max="10754" width="33.7109375" style="19" customWidth="1"/>
    <col min="10755" max="10755" width="9.140625" style="19"/>
    <col min="10756" max="10756" width="13.7109375" style="19" bestFit="1" customWidth="1"/>
    <col min="10757" max="11007" width="9.140625" style="19"/>
    <col min="11008" max="11008" width="5.28515625" style="19" customWidth="1"/>
    <col min="11009" max="11009" width="48.42578125" style="19" customWidth="1"/>
    <col min="11010" max="11010" width="33.7109375" style="19" customWidth="1"/>
    <col min="11011" max="11011" width="9.140625" style="19"/>
    <col min="11012" max="11012" width="13.7109375" style="19" bestFit="1" customWidth="1"/>
    <col min="11013" max="11263" width="9.140625" style="19"/>
    <col min="11264" max="11264" width="5.28515625" style="19" customWidth="1"/>
    <col min="11265" max="11265" width="48.42578125" style="19" customWidth="1"/>
    <col min="11266" max="11266" width="33.7109375" style="19" customWidth="1"/>
    <col min="11267" max="11267" width="9.140625" style="19"/>
    <col min="11268" max="11268" width="13.7109375" style="19" bestFit="1" customWidth="1"/>
    <col min="11269" max="11519" width="9.140625" style="19"/>
    <col min="11520" max="11520" width="5.28515625" style="19" customWidth="1"/>
    <col min="11521" max="11521" width="48.42578125" style="19" customWidth="1"/>
    <col min="11522" max="11522" width="33.7109375" style="19" customWidth="1"/>
    <col min="11523" max="11523" width="9.140625" style="19"/>
    <col min="11524" max="11524" width="13.7109375" style="19" bestFit="1" customWidth="1"/>
    <col min="11525" max="11775" width="9.140625" style="19"/>
    <col min="11776" max="11776" width="5.28515625" style="19" customWidth="1"/>
    <col min="11777" max="11777" width="48.42578125" style="19" customWidth="1"/>
    <col min="11778" max="11778" width="33.7109375" style="19" customWidth="1"/>
    <col min="11779" max="11779" width="9.140625" style="19"/>
    <col min="11780" max="11780" width="13.7109375" style="19" bestFit="1" customWidth="1"/>
    <col min="11781" max="12031" width="9.140625" style="19"/>
    <col min="12032" max="12032" width="5.28515625" style="19" customWidth="1"/>
    <col min="12033" max="12033" width="48.42578125" style="19" customWidth="1"/>
    <col min="12034" max="12034" width="33.7109375" style="19" customWidth="1"/>
    <col min="12035" max="12035" width="9.140625" style="19"/>
    <col min="12036" max="12036" width="13.7109375" style="19" bestFit="1" customWidth="1"/>
    <col min="12037" max="12287" width="9.140625" style="19"/>
    <col min="12288" max="12288" width="5.28515625" style="19" customWidth="1"/>
    <col min="12289" max="12289" width="48.42578125" style="19" customWidth="1"/>
    <col min="12290" max="12290" width="33.7109375" style="19" customWidth="1"/>
    <col min="12291" max="12291" width="9.140625" style="19"/>
    <col min="12292" max="12292" width="13.7109375" style="19" bestFit="1" customWidth="1"/>
    <col min="12293" max="12543" width="9.140625" style="19"/>
    <col min="12544" max="12544" width="5.28515625" style="19" customWidth="1"/>
    <col min="12545" max="12545" width="48.42578125" style="19" customWidth="1"/>
    <col min="12546" max="12546" width="33.7109375" style="19" customWidth="1"/>
    <col min="12547" max="12547" width="9.140625" style="19"/>
    <col min="12548" max="12548" width="13.7109375" style="19" bestFit="1" customWidth="1"/>
    <col min="12549" max="12799" width="9.140625" style="19"/>
    <col min="12800" max="12800" width="5.28515625" style="19" customWidth="1"/>
    <col min="12801" max="12801" width="48.42578125" style="19" customWidth="1"/>
    <col min="12802" max="12802" width="33.7109375" style="19" customWidth="1"/>
    <col min="12803" max="12803" width="9.140625" style="19"/>
    <col min="12804" max="12804" width="13.7109375" style="19" bestFit="1" customWidth="1"/>
    <col min="12805" max="13055" width="9.140625" style="19"/>
    <col min="13056" max="13056" width="5.28515625" style="19" customWidth="1"/>
    <col min="13057" max="13057" width="48.42578125" style="19" customWidth="1"/>
    <col min="13058" max="13058" width="33.7109375" style="19" customWidth="1"/>
    <col min="13059" max="13059" width="9.140625" style="19"/>
    <col min="13060" max="13060" width="13.7109375" style="19" bestFit="1" customWidth="1"/>
    <col min="13061" max="13311" width="9.140625" style="19"/>
    <col min="13312" max="13312" width="5.28515625" style="19" customWidth="1"/>
    <col min="13313" max="13313" width="48.42578125" style="19" customWidth="1"/>
    <col min="13314" max="13314" width="33.7109375" style="19" customWidth="1"/>
    <col min="13315" max="13315" width="9.140625" style="19"/>
    <col min="13316" max="13316" width="13.7109375" style="19" bestFit="1" customWidth="1"/>
    <col min="13317" max="13567" width="9.140625" style="19"/>
    <col min="13568" max="13568" width="5.28515625" style="19" customWidth="1"/>
    <col min="13569" max="13569" width="48.42578125" style="19" customWidth="1"/>
    <col min="13570" max="13570" width="33.7109375" style="19" customWidth="1"/>
    <col min="13571" max="13571" width="9.140625" style="19"/>
    <col min="13572" max="13572" width="13.7109375" style="19" bestFit="1" customWidth="1"/>
    <col min="13573" max="13823" width="9.140625" style="19"/>
    <col min="13824" max="13824" width="5.28515625" style="19" customWidth="1"/>
    <col min="13825" max="13825" width="48.42578125" style="19" customWidth="1"/>
    <col min="13826" max="13826" width="33.7109375" style="19" customWidth="1"/>
    <col min="13827" max="13827" width="9.140625" style="19"/>
    <col min="13828" max="13828" width="13.7109375" style="19" bestFit="1" customWidth="1"/>
    <col min="13829" max="14079" width="9.140625" style="19"/>
    <col min="14080" max="14080" width="5.28515625" style="19" customWidth="1"/>
    <col min="14081" max="14081" width="48.42578125" style="19" customWidth="1"/>
    <col min="14082" max="14082" width="33.7109375" style="19" customWidth="1"/>
    <col min="14083" max="14083" width="9.140625" style="19"/>
    <col min="14084" max="14084" width="13.7109375" style="19" bestFit="1" customWidth="1"/>
    <col min="14085" max="14335" width="9.140625" style="19"/>
    <col min="14336" max="14336" width="5.28515625" style="19" customWidth="1"/>
    <col min="14337" max="14337" width="48.42578125" style="19" customWidth="1"/>
    <col min="14338" max="14338" width="33.7109375" style="19" customWidth="1"/>
    <col min="14339" max="14339" width="9.140625" style="19"/>
    <col min="14340" max="14340" width="13.7109375" style="19" bestFit="1" customWidth="1"/>
    <col min="14341" max="14591" width="9.140625" style="19"/>
    <col min="14592" max="14592" width="5.28515625" style="19" customWidth="1"/>
    <col min="14593" max="14593" width="48.42578125" style="19" customWidth="1"/>
    <col min="14594" max="14594" width="33.7109375" style="19" customWidth="1"/>
    <col min="14595" max="14595" width="9.140625" style="19"/>
    <col min="14596" max="14596" width="13.7109375" style="19" bestFit="1" customWidth="1"/>
    <col min="14597" max="14847" width="9.140625" style="19"/>
    <col min="14848" max="14848" width="5.28515625" style="19" customWidth="1"/>
    <col min="14849" max="14849" width="48.42578125" style="19" customWidth="1"/>
    <col min="14850" max="14850" width="33.7109375" style="19" customWidth="1"/>
    <col min="14851" max="14851" width="9.140625" style="19"/>
    <col min="14852" max="14852" width="13.7109375" style="19" bestFit="1" customWidth="1"/>
    <col min="14853" max="15103" width="9.140625" style="19"/>
    <col min="15104" max="15104" width="5.28515625" style="19" customWidth="1"/>
    <col min="15105" max="15105" width="48.42578125" style="19" customWidth="1"/>
    <col min="15106" max="15106" width="33.7109375" style="19" customWidth="1"/>
    <col min="15107" max="15107" width="9.140625" style="19"/>
    <col min="15108" max="15108" width="13.7109375" style="19" bestFit="1" customWidth="1"/>
    <col min="15109" max="15359" width="9.140625" style="19"/>
    <col min="15360" max="15360" width="5.28515625" style="19" customWidth="1"/>
    <col min="15361" max="15361" width="48.42578125" style="19" customWidth="1"/>
    <col min="15362" max="15362" width="33.7109375" style="19" customWidth="1"/>
    <col min="15363" max="15363" width="9.140625" style="19"/>
    <col min="15364" max="15364" width="13.7109375" style="19" bestFit="1" customWidth="1"/>
    <col min="15365" max="15615" width="9.140625" style="19"/>
    <col min="15616" max="15616" width="5.28515625" style="19" customWidth="1"/>
    <col min="15617" max="15617" width="48.42578125" style="19" customWidth="1"/>
    <col min="15618" max="15618" width="33.7109375" style="19" customWidth="1"/>
    <col min="15619" max="15619" width="9.140625" style="19"/>
    <col min="15620" max="15620" width="13.7109375" style="19" bestFit="1" customWidth="1"/>
    <col min="15621" max="15871" width="9.140625" style="19"/>
    <col min="15872" max="15872" width="5.28515625" style="19" customWidth="1"/>
    <col min="15873" max="15873" width="48.42578125" style="19" customWidth="1"/>
    <col min="15874" max="15874" width="33.7109375" style="19" customWidth="1"/>
    <col min="15875" max="15875" width="9.140625" style="19"/>
    <col min="15876" max="15876" width="13.7109375" style="19" bestFit="1" customWidth="1"/>
    <col min="15877" max="16127" width="9.140625" style="19"/>
    <col min="16128" max="16128" width="5.28515625" style="19" customWidth="1"/>
    <col min="16129" max="16129" width="48.42578125" style="19" customWidth="1"/>
    <col min="16130" max="16130" width="33.7109375" style="19" customWidth="1"/>
    <col min="16131" max="16131" width="9.140625" style="19"/>
    <col min="16132" max="16132" width="13.7109375" style="19" bestFit="1" customWidth="1"/>
    <col min="16133" max="16384" width="9.140625" style="19"/>
  </cols>
  <sheetData>
    <row r="1" spans="1:13" x14ac:dyDescent="0.25">
      <c r="A1" s="380" t="s">
        <v>1995</v>
      </c>
      <c r="B1" s="380"/>
      <c r="C1" s="380"/>
      <c r="D1" s="380"/>
      <c r="E1" s="380"/>
      <c r="F1" s="380"/>
    </row>
    <row r="2" spans="1:13" x14ac:dyDescent="0.25">
      <c r="A2" s="381" t="s">
        <v>1994</v>
      </c>
      <c r="B2" s="381"/>
      <c r="C2" s="381"/>
      <c r="D2" s="381"/>
      <c r="E2" s="381"/>
      <c r="F2" s="381"/>
      <c r="G2" s="61"/>
      <c r="H2" s="61"/>
      <c r="I2" s="61"/>
      <c r="J2" s="61"/>
      <c r="K2" s="61"/>
      <c r="L2" s="61"/>
      <c r="M2" s="61"/>
    </row>
    <row r="3" spans="1:13" x14ac:dyDescent="0.25">
      <c r="A3" s="375" t="s">
        <v>1996</v>
      </c>
      <c r="B3" s="375"/>
      <c r="C3" s="375"/>
      <c r="D3" s="375"/>
      <c r="E3" s="375"/>
      <c r="F3" s="375"/>
      <c r="G3" s="61"/>
      <c r="H3" s="61"/>
      <c r="I3" s="61"/>
      <c r="J3" s="61"/>
      <c r="K3" s="61"/>
      <c r="L3" s="61"/>
      <c r="M3" s="61"/>
    </row>
    <row r="4" spans="1:13" x14ac:dyDescent="0.25">
      <c r="A4" s="62"/>
      <c r="B4" s="62"/>
      <c r="C4" s="62"/>
      <c r="D4" s="62"/>
      <c r="E4" s="62"/>
      <c r="F4" s="62"/>
      <c r="G4" s="61"/>
      <c r="H4" s="61"/>
      <c r="I4" s="61"/>
      <c r="J4" s="61"/>
      <c r="K4" s="61"/>
      <c r="L4" s="61"/>
      <c r="M4" s="61"/>
    </row>
    <row r="5" spans="1:13" x14ac:dyDescent="0.25">
      <c r="A5" s="62"/>
      <c r="B5" s="62"/>
      <c r="C5" s="62"/>
      <c r="D5" s="62"/>
      <c r="E5" s="62"/>
      <c r="F5" s="62"/>
      <c r="G5" s="61"/>
      <c r="H5" s="61"/>
      <c r="I5" s="61"/>
      <c r="J5" s="61"/>
      <c r="K5" s="61"/>
      <c r="L5" s="61"/>
      <c r="M5" s="61"/>
    </row>
    <row r="6" spans="1:13" x14ac:dyDescent="0.25">
      <c r="A6" s="62"/>
      <c r="B6" s="62"/>
      <c r="C6" s="62"/>
      <c r="D6" s="62"/>
      <c r="E6" s="62"/>
      <c r="F6" s="62"/>
      <c r="G6" s="61"/>
      <c r="H6" s="61"/>
      <c r="I6" s="61"/>
      <c r="J6" s="61"/>
      <c r="K6" s="61"/>
      <c r="L6" s="61"/>
      <c r="M6" s="61"/>
    </row>
    <row r="7" spans="1:13" x14ac:dyDescent="0.25">
      <c r="A7" s="62"/>
      <c r="B7" s="62"/>
      <c r="C7" s="62"/>
      <c r="D7" s="62"/>
      <c r="E7" s="62"/>
      <c r="F7" s="62"/>
      <c r="G7" s="61"/>
      <c r="H7" s="61"/>
      <c r="I7" s="61"/>
      <c r="J7" s="61"/>
      <c r="K7" s="61"/>
      <c r="L7" s="61"/>
      <c r="M7" s="61"/>
    </row>
    <row r="8" spans="1:13" x14ac:dyDescent="0.25">
      <c r="A8" s="62"/>
      <c r="B8" s="62"/>
      <c r="C8" s="62"/>
      <c r="D8" s="62"/>
      <c r="E8" s="62"/>
      <c r="F8" s="62"/>
      <c r="G8" s="61"/>
      <c r="H8" s="61"/>
      <c r="I8" s="61"/>
      <c r="J8" s="61"/>
      <c r="K8" s="61"/>
      <c r="L8" s="61"/>
      <c r="M8" s="61"/>
    </row>
    <row r="9" spans="1:13" x14ac:dyDescent="0.25">
      <c r="A9" s="375" t="s">
        <v>1991</v>
      </c>
      <c r="B9" s="375"/>
      <c r="C9" s="375"/>
      <c r="D9" s="375"/>
      <c r="E9" s="375"/>
      <c r="F9" s="375"/>
      <c r="G9" s="61"/>
      <c r="H9" s="61"/>
      <c r="I9" s="61"/>
      <c r="J9" s="61"/>
      <c r="K9" s="61"/>
      <c r="L9" s="61"/>
      <c r="M9" s="61"/>
    </row>
    <row r="10" spans="1:13" x14ac:dyDescent="0.25">
      <c r="A10" s="375" t="s">
        <v>1992</v>
      </c>
      <c r="B10" s="375"/>
      <c r="C10" s="375"/>
      <c r="D10" s="375"/>
      <c r="E10" s="375"/>
      <c r="F10" s="375"/>
      <c r="G10" s="61"/>
      <c r="H10" s="61"/>
      <c r="I10" s="61"/>
      <c r="J10" s="61"/>
      <c r="K10" s="61"/>
      <c r="L10" s="61"/>
      <c r="M10" s="61"/>
    </row>
    <row r="11" spans="1:13" x14ac:dyDescent="0.25">
      <c r="A11" s="375" t="s">
        <v>1993</v>
      </c>
      <c r="B11" s="375"/>
      <c r="C11" s="375"/>
      <c r="D11" s="375"/>
      <c r="E11" s="375"/>
      <c r="F11" s="375"/>
      <c r="G11" s="61"/>
      <c r="H11" s="61"/>
      <c r="I11" s="61"/>
      <c r="J11" s="61"/>
      <c r="K11" s="61"/>
      <c r="L11" s="61"/>
      <c r="M11" s="61"/>
    </row>
    <row r="12" spans="1:13" x14ac:dyDescent="0.25">
      <c r="A12" s="376"/>
      <c r="B12" s="376"/>
      <c r="C12" s="376"/>
      <c r="D12" s="376"/>
      <c r="E12" s="376"/>
      <c r="F12" s="376"/>
      <c r="G12" s="61"/>
      <c r="H12" s="61"/>
      <c r="I12" s="61"/>
      <c r="J12" s="61"/>
      <c r="K12" s="61"/>
      <c r="L12" s="61"/>
      <c r="M12" s="61"/>
    </row>
    <row r="13" spans="1:13" x14ac:dyDescent="0.25">
      <c r="A13" s="63"/>
      <c r="B13" s="63"/>
      <c r="C13" s="64">
        <v>2025</v>
      </c>
      <c r="D13" s="64"/>
      <c r="E13" s="64"/>
      <c r="F13" s="64"/>
      <c r="G13" s="61"/>
      <c r="H13" s="61"/>
      <c r="I13" s="61"/>
      <c r="J13" s="61"/>
      <c r="K13" s="61"/>
      <c r="L13" s="61"/>
      <c r="M13" s="61"/>
    </row>
    <row r="14" spans="1:13" ht="15" customHeight="1" x14ac:dyDescent="0.25">
      <c r="A14" s="61"/>
      <c r="B14" s="65" t="s">
        <v>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x14ac:dyDescent="0.2">
      <c r="A15" s="61"/>
      <c r="B15" s="65" t="s">
        <v>2</v>
      </c>
      <c r="C15" s="66"/>
      <c r="D15" s="66"/>
      <c r="E15" s="61"/>
      <c r="F15" s="62"/>
      <c r="G15" s="62"/>
      <c r="H15" s="70"/>
      <c r="I15" s="61"/>
      <c r="J15" s="61"/>
      <c r="K15" s="61"/>
      <c r="L15" s="61"/>
      <c r="M15" s="61"/>
    </row>
    <row r="16" spans="1:13" ht="15" x14ac:dyDescent="0.2">
      <c r="A16" s="61"/>
      <c r="B16" s="67" t="s">
        <v>3</v>
      </c>
      <c r="C16" s="269">
        <v>179006247.06</v>
      </c>
      <c r="D16" s="269"/>
      <c r="E16" s="68"/>
      <c r="F16" s="66"/>
      <c r="G16" s="66"/>
      <c r="H16" s="66"/>
      <c r="I16" s="61"/>
      <c r="J16" s="61"/>
      <c r="K16" s="61"/>
      <c r="L16" s="61"/>
      <c r="M16" s="61"/>
    </row>
    <row r="17" spans="1:107" s="18" customFormat="1" x14ac:dyDescent="0.2">
      <c r="A17" s="62"/>
      <c r="B17" s="67" t="s">
        <v>5</v>
      </c>
      <c r="C17" s="66">
        <v>270266704.56</v>
      </c>
      <c r="D17" s="66"/>
      <c r="E17" s="66"/>
      <c r="F17" s="20"/>
      <c r="G17" s="110"/>
      <c r="H17" s="74"/>
      <c r="I17" s="69"/>
      <c r="J17" s="69"/>
      <c r="K17" s="69"/>
      <c r="L17" s="69"/>
      <c r="M17" s="61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</row>
    <row r="18" spans="1:107" s="12" customFormat="1" x14ac:dyDescent="0.2">
      <c r="A18" s="63"/>
      <c r="B18" s="67" t="s">
        <v>6</v>
      </c>
      <c r="C18" s="66">
        <v>124572378.70999999</v>
      </c>
      <c r="D18" s="66"/>
      <c r="E18" s="66"/>
      <c r="F18" s="20"/>
      <c r="G18" s="110"/>
      <c r="H18" s="74"/>
      <c r="I18" s="70"/>
      <c r="J18" s="69"/>
      <c r="K18" s="69"/>
      <c r="L18" s="69"/>
      <c r="M18" s="61" t="s">
        <v>4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</row>
    <row r="19" spans="1:107" s="12" customFormat="1" x14ac:dyDescent="0.2">
      <c r="A19" s="63"/>
      <c r="B19" s="67" t="s">
        <v>7</v>
      </c>
      <c r="C19" s="66">
        <v>0</v>
      </c>
      <c r="D19" s="66"/>
      <c r="E19" s="66"/>
      <c r="F19" s="20"/>
      <c r="G19" s="110"/>
      <c r="H19" s="74"/>
      <c r="I19" s="88"/>
      <c r="J19" s="69"/>
      <c r="K19" s="69"/>
      <c r="L19" s="69"/>
      <c r="M19" s="61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</row>
    <row r="20" spans="1:107" x14ac:dyDescent="0.2">
      <c r="A20" s="61"/>
      <c r="B20" s="65" t="s">
        <v>8</v>
      </c>
      <c r="C20" s="71">
        <f>SUM(C16:C19)</f>
        <v>573845330.33000004</v>
      </c>
      <c r="D20" s="72"/>
      <c r="E20" s="72"/>
      <c r="F20" s="66"/>
      <c r="G20" s="72"/>
      <c r="H20" s="70"/>
      <c r="I20" s="69"/>
      <c r="J20" s="69"/>
      <c r="K20" s="69"/>
      <c r="L20" s="69"/>
      <c r="M20" s="61"/>
    </row>
    <row r="21" spans="1:107" ht="15" x14ac:dyDescent="0.25">
      <c r="A21" s="61"/>
      <c r="B21" s="73"/>
      <c r="C21" s="72"/>
      <c r="D21" s="72"/>
      <c r="E21" s="72"/>
      <c r="F21" s="66"/>
      <c r="G21" s="66"/>
      <c r="H21" s="70"/>
      <c r="I21" s="74"/>
      <c r="J21" s="88"/>
      <c r="K21" s="61"/>
      <c r="L21" s="61"/>
      <c r="M21" s="61"/>
    </row>
    <row r="22" spans="1:107" x14ac:dyDescent="0.2">
      <c r="A22" s="61"/>
      <c r="B22" s="65" t="s">
        <v>9</v>
      </c>
      <c r="C22" s="66"/>
      <c r="D22" s="66"/>
      <c r="E22" s="66"/>
      <c r="F22" s="66"/>
      <c r="G22" s="66"/>
      <c r="H22" s="70"/>
      <c r="I22" s="66"/>
      <c r="J22" s="88"/>
      <c r="K22" s="61"/>
      <c r="L22" s="61"/>
      <c r="M22" s="61"/>
    </row>
    <row r="23" spans="1:107" x14ac:dyDescent="0.2">
      <c r="A23" s="61"/>
      <c r="B23" s="67" t="s">
        <v>10</v>
      </c>
      <c r="C23" s="66">
        <v>192791484.88999999</v>
      </c>
      <c r="D23" s="66"/>
      <c r="E23" s="66"/>
      <c r="F23" s="66"/>
      <c r="G23" s="66"/>
      <c r="H23" s="66"/>
      <c r="I23" s="69"/>
      <c r="J23" s="69"/>
      <c r="K23" s="69"/>
      <c r="L23" s="69"/>
      <c r="M23" s="61"/>
    </row>
    <row r="24" spans="1:107" x14ac:dyDescent="0.2">
      <c r="A24" s="61"/>
      <c r="B24" s="65"/>
      <c r="C24" s="71">
        <f>SUM(C23)</f>
        <v>192791484.88999999</v>
      </c>
      <c r="D24" s="72"/>
      <c r="E24" s="72"/>
      <c r="F24" s="66"/>
      <c r="G24" s="72"/>
      <c r="H24" s="70"/>
      <c r="I24" s="69"/>
      <c r="J24" s="70"/>
      <c r="K24" s="69"/>
      <c r="L24" s="69"/>
      <c r="M24" s="61"/>
    </row>
    <row r="25" spans="1:107" ht="15" x14ac:dyDescent="0.25">
      <c r="A25" s="61"/>
      <c r="B25" s="73"/>
      <c r="C25" s="72"/>
      <c r="D25" s="72"/>
      <c r="E25" s="72"/>
      <c r="F25" s="66"/>
      <c r="G25" s="66"/>
      <c r="H25" s="70"/>
      <c r="I25" s="75"/>
      <c r="J25" s="75"/>
      <c r="K25" s="75"/>
      <c r="L25" s="75"/>
      <c r="M25" s="61" t="s">
        <v>4</v>
      </c>
      <c r="N25" s="19" t="s">
        <v>4</v>
      </c>
    </row>
    <row r="26" spans="1:107" ht="13.5" thickBot="1" x14ac:dyDescent="0.25">
      <c r="A26" s="61"/>
      <c r="B26" s="65" t="s">
        <v>11</v>
      </c>
      <c r="C26" s="76">
        <f>C20+C24</f>
        <v>766636815.22000003</v>
      </c>
      <c r="D26" s="72"/>
      <c r="E26" s="72"/>
      <c r="F26" s="66"/>
      <c r="G26" s="66"/>
      <c r="H26" s="70"/>
      <c r="I26" s="69"/>
      <c r="J26" s="61"/>
      <c r="K26" s="61"/>
      <c r="L26" s="61"/>
      <c r="M26" s="61"/>
    </row>
    <row r="27" spans="1:107" ht="15.75" thickTop="1" x14ac:dyDescent="0.25">
      <c r="A27" s="61"/>
      <c r="B27" s="73"/>
      <c r="C27" s="72"/>
      <c r="D27" s="72"/>
      <c r="E27" s="72"/>
      <c r="F27" s="66"/>
      <c r="G27" s="66"/>
      <c r="H27" s="70"/>
      <c r="I27" s="75"/>
      <c r="J27" s="61"/>
      <c r="K27" s="61"/>
      <c r="L27" s="61"/>
      <c r="M27" s="61"/>
    </row>
    <row r="28" spans="1:107" x14ac:dyDescent="0.2">
      <c r="A28" s="61"/>
      <c r="B28" s="65" t="s">
        <v>12</v>
      </c>
      <c r="C28" s="66"/>
      <c r="D28" s="66"/>
      <c r="E28" s="66"/>
      <c r="F28" s="66"/>
      <c r="G28" s="66"/>
      <c r="H28" s="70"/>
      <c r="I28" s="75"/>
      <c r="J28" s="61"/>
      <c r="K28" s="61"/>
      <c r="L28" s="61"/>
      <c r="M28" s="61"/>
    </row>
    <row r="29" spans="1:107" x14ac:dyDescent="0.2">
      <c r="A29" s="61"/>
      <c r="B29" s="65" t="s">
        <v>13</v>
      </c>
      <c r="C29" s="66"/>
      <c r="D29" s="66"/>
      <c r="E29" s="66"/>
      <c r="F29" s="66"/>
      <c r="G29" s="66"/>
      <c r="H29" s="70"/>
      <c r="I29" s="75"/>
      <c r="J29" s="61"/>
      <c r="K29" s="61"/>
      <c r="L29" s="61"/>
      <c r="M29" s="61"/>
    </row>
    <row r="30" spans="1:107" x14ac:dyDescent="0.2">
      <c r="A30" s="61"/>
      <c r="B30" s="67" t="s">
        <v>1677</v>
      </c>
      <c r="C30" s="66">
        <v>146680273.81</v>
      </c>
      <c r="D30" s="66"/>
      <c r="E30" s="66"/>
      <c r="F30" s="66"/>
      <c r="G30" s="74"/>
      <c r="H30" s="74"/>
      <c r="I30" s="70"/>
      <c r="J30" s="70"/>
      <c r="K30" s="70"/>
      <c r="L30" s="70"/>
      <c r="M30" s="61"/>
    </row>
    <row r="31" spans="1:107" x14ac:dyDescent="0.2">
      <c r="A31" s="61"/>
      <c r="B31" s="67" t="s">
        <v>1678</v>
      </c>
      <c r="C31" s="66">
        <v>0</v>
      </c>
      <c r="D31" s="66"/>
      <c r="E31" s="66"/>
      <c r="F31" s="66"/>
      <c r="G31" s="66"/>
      <c r="H31" s="70"/>
      <c r="I31" s="69"/>
      <c r="J31" s="61"/>
      <c r="K31" s="61"/>
      <c r="L31" s="61"/>
      <c r="M31" s="61"/>
    </row>
    <row r="32" spans="1:107" x14ac:dyDescent="0.2">
      <c r="A32" s="61"/>
      <c r="B32" s="65" t="s">
        <v>14</v>
      </c>
      <c r="C32" s="71">
        <f>SUM(C30:C31)</f>
        <v>146680273.81</v>
      </c>
      <c r="D32" s="72"/>
      <c r="E32" s="72"/>
      <c r="F32" s="66"/>
      <c r="G32" s="66"/>
      <c r="H32" s="70"/>
      <c r="I32" s="69"/>
      <c r="J32" s="61"/>
      <c r="K32" s="61"/>
      <c r="L32" s="61"/>
      <c r="M32" s="61"/>
    </row>
    <row r="33" spans="1:13" ht="15" x14ac:dyDescent="0.25">
      <c r="A33" s="61"/>
      <c r="B33" s="73"/>
      <c r="C33" s="72"/>
      <c r="D33" s="72"/>
      <c r="E33" s="72"/>
      <c r="F33" s="21"/>
      <c r="G33" s="253"/>
      <c r="I33" s="106"/>
      <c r="J33" s="61"/>
      <c r="K33" s="61"/>
      <c r="L33" s="61"/>
      <c r="M33" s="61"/>
    </row>
    <row r="34" spans="1:13" ht="13.5" thickBot="1" x14ac:dyDescent="0.25">
      <c r="A34" s="61"/>
      <c r="B34" s="65" t="s">
        <v>15</v>
      </c>
      <c r="C34" s="76">
        <f>C32</f>
        <v>146680273.81</v>
      </c>
      <c r="D34" s="72"/>
      <c r="E34" s="72"/>
      <c r="F34" s="66"/>
      <c r="G34" s="66"/>
      <c r="H34" s="70"/>
      <c r="I34" s="75"/>
      <c r="J34" s="61"/>
      <c r="K34" s="61"/>
      <c r="L34" s="61"/>
      <c r="M34" s="61"/>
    </row>
    <row r="35" spans="1:13" ht="13.5" thickTop="1" x14ac:dyDescent="0.2">
      <c r="A35" s="61"/>
      <c r="B35" s="65"/>
      <c r="C35" s="72"/>
      <c r="D35" s="72"/>
      <c r="E35" s="72"/>
      <c r="F35" s="66"/>
      <c r="G35" s="66"/>
      <c r="H35" s="70"/>
      <c r="I35" s="61"/>
      <c r="J35" s="61"/>
      <c r="K35" s="61"/>
      <c r="L35" s="61"/>
      <c r="M35" s="61"/>
    </row>
    <row r="36" spans="1:13" ht="15" x14ac:dyDescent="0.25">
      <c r="A36" s="61"/>
      <c r="B36" s="77" t="s">
        <v>1679</v>
      </c>
      <c r="C36" s="72"/>
      <c r="D36" s="72"/>
      <c r="E36" s="72"/>
      <c r="F36" s="66"/>
      <c r="G36" s="66"/>
      <c r="H36" s="70"/>
      <c r="I36" s="70"/>
      <c r="J36" s="70" t="s">
        <v>4</v>
      </c>
      <c r="K36" s="70"/>
      <c r="L36" s="70"/>
      <c r="M36" s="61"/>
    </row>
    <row r="37" spans="1:13" x14ac:dyDescent="0.2">
      <c r="A37" s="61"/>
      <c r="B37" s="67" t="s">
        <v>16</v>
      </c>
      <c r="C37" s="66">
        <v>534638142.77999997</v>
      </c>
      <c r="D37" s="66"/>
      <c r="E37" s="66"/>
      <c r="F37" s="66"/>
      <c r="G37" s="66"/>
      <c r="H37" s="70"/>
      <c r="I37" s="69"/>
      <c r="J37" s="69"/>
      <c r="K37" s="69"/>
      <c r="L37" s="69"/>
      <c r="M37" s="61"/>
    </row>
    <row r="38" spans="1:13" x14ac:dyDescent="0.2">
      <c r="A38" s="61"/>
      <c r="B38" s="67" t="s">
        <v>1669</v>
      </c>
      <c r="C38" s="70">
        <v>-32437019.438000001</v>
      </c>
      <c r="D38" s="70"/>
      <c r="E38" s="70"/>
      <c r="F38" s="66"/>
      <c r="G38" s="66"/>
      <c r="H38" s="70"/>
      <c r="I38" s="70"/>
      <c r="J38" s="61"/>
      <c r="K38" s="61"/>
      <c r="L38" s="61"/>
      <c r="M38" s="61"/>
    </row>
    <row r="39" spans="1:13" x14ac:dyDescent="0.2">
      <c r="A39" s="61"/>
      <c r="B39" s="67" t="s">
        <v>17</v>
      </c>
      <c r="C39" s="70">
        <f>60042672.8+57712745.27</f>
        <v>117755418.06999999</v>
      </c>
      <c r="D39" s="70"/>
      <c r="E39" s="70"/>
      <c r="F39" s="66"/>
      <c r="G39" s="66"/>
      <c r="H39" s="70"/>
      <c r="I39" s="69"/>
      <c r="J39" s="69"/>
      <c r="K39" s="69"/>
      <c r="L39" s="69" t="s">
        <v>4</v>
      </c>
      <c r="M39" s="61"/>
    </row>
    <row r="40" spans="1:13" x14ac:dyDescent="0.2">
      <c r="A40" s="61"/>
      <c r="B40" s="67" t="s">
        <v>18</v>
      </c>
      <c r="C40" s="71">
        <f>SUM(C37:C39)</f>
        <v>619956541.41199994</v>
      </c>
      <c r="D40" s="72"/>
      <c r="E40" s="72"/>
      <c r="F40" s="66"/>
      <c r="G40" s="66"/>
      <c r="H40" s="70"/>
      <c r="I40" s="70"/>
      <c r="J40" s="61"/>
      <c r="K40" s="61"/>
      <c r="L40" s="61" t="s">
        <v>4</v>
      </c>
      <c r="M40" s="61"/>
    </row>
    <row r="41" spans="1:13" ht="15" x14ac:dyDescent="0.25">
      <c r="A41" s="61"/>
      <c r="B41" s="73"/>
      <c r="C41" s="72"/>
      <c r="D41" s="72"/>
      <c r="E41" s="72"/>
      <c r="F41" s="66"/>
      <c r="G41" s="70"/>
      <c r="H41" s="70"/>
      <c r="I41" s="70"/>
      <c r="J41" s="61"/>
      <c r="K41" s="61"/>
      <c r="L41" s="61"/>
      <c r="M41" s="61"/>
    </row>
    <row r="42" spans="1:13" ht="13.5" thickBot="1" x14ac:dyDescent="0.25">
      <c r="A42" s="61"/>
      <c r="B42" s="65" t="s">
        <v>19</v>
      </c>
      <c r="C42" s="76">
        <f>+C34+C40</f>
        <v>766636815.22199988</v>
      </c>
      <c r="D42" s="72"/>
      <c r="E42" s="72"/>
      <c r="F42" s="66"/>
      <c r="G42" s="74"/>
      <c r="H42" s="70"/>
      <c r="I42" s="70"/>
      <c r="J42" s="61"/>
      <c r="K42" s="61"/>
      <c r="L42" s="61"/>
      <c r="M42" s="61"/>
    </row>
    <row r="43" spans="1:13" ht="13.5" thickTop="1" x14ac:dyDescent="0.25">
      <c r="A43" s="61"/>
      <c r="B43" s="78"/>
      <c r="C43" s="79"/>
      <c r="D43" s="79"/>
      <c r="E43" s="61"/>
      <c r="F43" s="61"/>
      <c r="G43" s="70"/>
      <c r="H43" s="69"/>
      <c r="I43" s="70"/>
      <c r="J43" s="61"/>
      <c r="K43" s="61" t="s">
        <v>4</v>
      </c>
      <c r="L43" s="61" t="s">
        <v>4</v>
      </c>
      <c r="M43" s="61" t="s">
        <v>4</v>
      </c>
    </row>
    <row r="44" spans="1:13" x14ac:dyDescent="0.25">
      <c r="A44" s="61"/>
      <c r="B44" s="78"/>
      <c r="C44" s="79"/>
      <c r="D44" s="79"/>
      <c r="E44" s="70"/>
      <c r="F44" s="70"/>
      <c r="G44" s="70"/>
      <c r="H44" s="69"/>
      <c r="I44" s="70"/>
      <c r="J44" s="61"/>
      <c r="K44" s="61"/>
      <c r="L44" s="61"/>
      <c r="M44" s="61"/>
    </row>
    <row r="45" spans="1:13" x14ac:dyDescent="0.25">
      <c r="A45" s="61"/>
      <c r="B45" s="78"/>
      <c r="C45" s="79"/>
      <c r="D45" s="79"/>
      <c r="E45" s="70"/>
      <c r="F45" s="70"/>
      <c r="G45" s="70"/>
      <c r="H45" s="69"/>
      <c r="I45" s="70"/>
      <c r="J45" s="61"/>
      <c r="K45" s="61"/>
      <c r="L45" s="61"/>
      <c r="M45" s="61"/>
    </row>
    <row r="46" spans="1:13" x14ac:dyDescent="0.25">
      <c r="A46" s="61"/>
      <c r="B46" s="78"/>
      <c r="C46" s="79"/>
      <c r="D46" s="79"/>
      <c r="E46" s="70"/>
      <c r="F46" s="69"/>
      <c r="G46" s="61"/>
      <c r="H46" s="69"/>
      <c r="I46" s="75"/>
      <c r="J46" s="75"/>
      <c r="K46" s="75" t="s">
        <v>4</v>
      </c>
      <c r="L46" s="75" t="s">
        <v>4</v>
      </c>
      <c r="M46" s="61" t="s">
        <v>4</v>
      </c>
    </row>
    <row r="47" spans="1:13" x14ac:dyDescent="0.25">
      <c r="A47" s="61"/>
      <c r="B47" s="78"/>
      <c r="C47" s="79"/>
      <c r="D47" s="79"/>
      <c r="E47" s="61"/>
      <c r="F47" s="69"/>
      <c r="G47" s="70"/>
      <c r="H47" s="69"/>
      <c r="I47" s="69"/>
      <c r="J47" s="69"/>
      <c r="K47" s="69" t="s">
        <v>4</v>
      </c>
      <c r="L47" s="69" t="s">
        <v>4</v>
      </c>
      <c r="M47" s="61" t="s">
        <v>4</v>
      </c>
    </row>
    <row r="48" spans="1:13" customFormat="1" ht="15" x14ac:dyDescent="0.25">
      <c r="A48" s="377"/>
      <c r="B48" s="377"/>
      <c r="C48" s="377"/>
      <c r="D48" s="377"/>
      <c r="E48" s="377"/>
      <c r="F48" s="377"/>
      <c r="G48" s="80"/>
      <c r="H48" s="81"/>
      <c r="I48" s="81"/>
      <c r="J48" s="81" t="s">
        <v>4</v>
      </c>
      <c r="K48" s="81" t="s">
        <v>4</v>
      </c>
      <c r="L48" s="81" t="s">
        <v>4</v>
      </c>
      <c r="M48" s="80" t="s">
        <v>4</v>
      </c>
    </row>
    <row r="49" spans="1:13" customFormat="1" ht="15" x14ac:dyDescent="0.25">
      <c r="A49" s="378" t="s">
        <v>4</v>
      </c>
      <c r="B49" s="378"/>
      <c r="C49" s="378"/>
      <c r="D49" s="378"/>
      <c r="E49" s="378"/>
      <c r="F49" s="378"/>
      <c r="G49" s="80"/>
      <c r="H49" s="81"/>
      <c r="I49" s="81"/>
      <c r="J49" s="81" t="s">
        <v>4</v>
      </c>
      <c r="K49" s="81" t="s">
        <v>4</v>
      </c>
      <c r="L49" s="81" t="s">
        <v>4</v>
      </c>
      <c r="M49" s="80" t="s">
        <v>4</v>
      </c>
    </row>
    <row r="50" spans="1:13" customFormat="1" ht="15" x14ac:dyDescent="0.25">
      <c r="A50" s="87"/>
      <c r="B50" s="87"/>
      <c r="C50" s="87"/>
      <c r="D50" s="87"/>
      <c r="E50" s="87"/>
      <c r="F50" s="87"/>
      <c r="G50" s="80"/>
      <c r="H50" s="81"/>
      <c r="I50" s="81"/>
      <c r="J50" s="81"/>
      <c r="K50" s="81"/>
      <c r="L50" s="81"/>
      <c r="M50" s="80"/>
    </row>
    <row r="51" spans="1:13" customFormat="1" ht="15" x14ac:dyDescent="0.25">
      <c r="A51" s="87"/>
      <c r="B51" s="87"/>
      <c r="C51" s="87"/>
      <c r="D51" s="87"/>
      <c r="E51" s="87"/>
      <c r="F51" s="87"/>
      <c r="G51" s="80"/>
      <c r="H51" s="81"/>
      <c r="I51" s="81"/>
      <c r="J51" s="81"/>
      <c r="K51" s="81"/>
      <c r="L51" s="81"/>
      <c r="M51" s="80"/>
    </row>
    <row r="52" spans="1:13" customFormat="1" ht="15" x14ac:dyDescent="0.25">
      <c r="A52" s="80"/>
      <c r="B52" s="82" t="s">
        <v>4</v>
      </c>
      <c r="C52" s="82" t="s">
        <v>4</v>
      </c>
      <c r="D52" s="82"/>
      <c r="E52" s="82"/>
      <c r="F52" s="80"/>
      <c r="G52" s="80"/>
      <c r="H52" s="80"/>
      <c r="I52" s="80"/>
      <c r="J52" s="80"/>
      <c r="K52" s="80"/>
      <c r="L52" s="80"/>
      <c r="M52" s="80" t="s">
        <v>4</v>
      </c>
    </row>
    <row r="53" spans="1:13" customFormat="1" ht="15" x14ac:dyDescent="0.25">
      <c r="A53" s="80"/>
      <c r="B53" s="82" t="s">
        <v>24</v>
      </c>
      <c r="C53" s="80"/>
      <c r="D53" s="80"/>
      <c r="E53" s="82"/>
      <c r="F53" s="83"/>
      <c r="G53" s="80"/>
      <c r="H53" s="84"/>
      <c r="I53" s="84"/>
      <c r="J53" s="84" t="s">
        <v>4</v>
      </c>
      <c r="K53" s="84" t="s">
        <v>4</v>
      </c>
      <c r="L53" s="84" t="s">
        <v>4</v>
      </c>
      <c r="M53" s="80" t="s">
        <v>4</v>
      </c>
    </row>
    <row r="54" spans="1:13" customFormat="1" ht="15" x14ac:dyDescent="0.25">
      <c r="A54" s="80"/>
      <c r="B54" s="87" t="s">
        <v>132</v>
      </c>
      <c r="C54" s="80"/>
      <c r="D54" s="80"/>
      <c r="E54" s="83"/>
      <c r="F54" s="80"/>
      <c r="G54" s="80"/>
      <c r="H54" s="84"/>
      <c r="I54" s="84"/>
      <c r="J54" s="84" t="s">
        <v>4</v>
      </c>
      <c r="K54" s="84" t="s">
        <v>4</v>
      </c>
      <c r="L54" s="84" t="s">
        <v>4</v>
      </c>
      <c r="M54" s="80"/>
    </row>
    <row r="55" spans="1:13" customFormat="1" ht="15" x14ac:dyDescent="0.25">
      <c r="A55" s="377" t="s">
        <v>133</v>
      </c>
      <c r="B55" s="377"/>
      <c r="C55" s="377"/>
      <c r="D55" s="377"/>
      <c r="E55" s="377"/>
      <c r="F55" s="377"/>
      <c r="G55" s="80"/>
      <c r="H55" s="80"/>
      <c r="I55" s="80"/>
      <c r="J55" s="80"/>
      <c r="K55" s="80"/>
      <c r="L55" s="80"/>
      <c r="M55" s="80"/>
    </row>
    <row r="56" spans="1:13" customFormat="1" ht="15" x14ac:dyDescent="0.25">
      <c r="A56" s="377" t="s">
        <v>4</v>
      </c>
      <c r="B56" s="377"/>
      <c r="C56" s="379"/>
      <c r="D56" s="379"/>
      <c r="E56" s="377"/>
      <c r="F56" s="377"/>
      <c r="G56" s="80"/>
      <c r="H56" s="80"/>
      <c r="I56" s="80"/>
      <c r="J56" s="80"/>
      <c r="K56" s="80"/>
      <c r="L56" s="80"/>
      <c r="M56" s="80"/>
    </row>
    <row r="57" spans="1:13" customFormat="1" ht="15" x14ac:dyDescent="0.25">
      <c r="A57" s="80"/>
      <c r="B57" s="379"/>
      <c r="C57" s="377"/>
      <c r="D57" s="99"/>
      <c r="E57" s="80"/>
      <c r="F57" s="80"/>
      <c r="G57" s="80"/>
      <c r="H57" s="80"/>
      <c r="I57" s="80"/>
      <c r="J57" s="80"/>
      <c r="K57" s="80"/>
      <c r="L57" s="80"/>
      <c r="M57" s="80"/>
    </row>
    <row r="58" spans="1:13" customFormat="1" ht="15" x14ac:dyDescent="0.25">
      <c r="A58" s="80"/>
      <c r="B58" s="82"/>
      <c r="C58" s="82"/>
      <c r="D58" s="82"/>
      <c r="E58" s="80"/>
      <c r="F58" s="80"/>
      <c r="G58" s="80"/>
      <c r="H58" s="80"/>
      <c r="I58" s="80"/>
      <c r="J58" s="80"/>
      <c r="K58" s="80"/>
      <c r="L58" s="80"/>
      <c r="M58" s="80"/>
    </row>
    <row r="59" spans="1:13" customFormat="1" ht="15" x14ac:dyDescent="0.25">
      <c r="A59" s="80"/>
      <c r="B59" s="82"/>
      <c r="C59" s="82"/>
      <c r="D59" s="82"/>
      <c r="E59" s="80"/>
      <c r="F59" s="80"/>
      <c r="G59" s="80"/>
      <c r="H59" s="80"/>
      <c r="I59" s="80"/>
      <c r="J59" s="80"/>
      <c r="K59" s="80"/>
      <c r="L59" s="80"/>
      <c r="M59" s="80"/>
    </row>
    <row r="60" spans="1:13" customFormat="1" ht="15" x14ac:dyDescent="0.25">
      <c r="A60" s="80"/>
      <c r="B60" s="80" t="s">
        <v>4</v>
      </c>
      <c r="C60" s="80" t="s">
        <v>20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</row>
    <row r="61" spans="1:13" x14ac:dyDescent="0.25">
      <c r="A61" s="61"/>
      <c r="B61" s="78"/>
      <c r="C61" s="79"/>
      <c r="D61" s="79"/>
      <c r="E61" s="61"/>
      <c r="F61" s="61"/>
      <c r="G61" s="61"/>
      <c r="H61" s="61"/>
      <c r="I61" s="61"/>
      <c r="J61" s="61"/>
      <c r="K61" s="61"/>
      <c r="L61" s="61"/>
      <c r="M61" s="61"/>
    </row>
    <row r="62" spans="1:13" ht="15" x14ac:dyDescent="0.25">
      <c r="A62" s="85"/>
      <c r="B62" s="82" t="s">
        <v>130</v>
      </c>
      <c r="C62" s="82" t="s">
        <v>131</v>
      </c>
      <c r="D62" s="82"/>
      <c r="E62" s="61"/>
      <c r="F62" s="61"/>
      <c r="G62" s="61"/>
      <c r="H62" s="61"/>
      <c r="I62" s="61"/>
      <c r="J62" s="61"/>
      <c r="K62" s="61"/>
      <c r="L62" s="61"/>
      <c r="M62" s="61"/>
    </row>
    <row r="63" spans="1:13" ht="15" x14ac:dyDescent="0.25">
      <c r="A63" s="85"/>
      <c r="B63" s="82" t="s">
        <v>114</v>
      </c>
      <c r="C63" s="82" t="s">
        <v>22</v>
      </c>
      <c r="D63" s="82"/>
      <c r="E63" s="61"/>
      <c r="F63" s="61"/>
      <c r="G63" s="61"/>
      <c r="H63" s="61"/>
      <c r="I63" s="61"/>
      <c r="J63" s="61"/>
      <c r="K63" s="61"/>
      <c r="L63" s="61"/>
      <c r="M63" s="61"/>
    </row>
    <row r="64" spans="1:13" ht="15" x14ac:dyDescent="0.25">
      <c r="A64" s="85"/>
      <c r="B64" s="82"/>
      <c r="C64" s="82"/>
      <c r="D64" s="82"/>
      <c r="E64" s="61"/>
      <c r="F64" s="61"/>
      <c r="G64" s="61"/>
      <c r="H64" s="61"/>
      <c r="I64" s="61"/>
      <c r="J64" s="61"/>
      <c r="K64" s="61"/>
      <c r="L64" s="61"/>
      <c r="M64" s="61"/>
    </row>
    <row r="65" spans="1:13" ht="15" x14ac:dyDescent="0.25">
      <c r="A65" s="85"/>
      <c r="B65" s="82"/>
      <c r="C65" s="82"/>
      <c r="D65" s="82"/>
      <c r="E65" s="61"/>
      <c r="F65" s="61"/>
      <c r="G65" s="61"/>
      <c r="H65" s="61"/>
      <c r="I65" s="61"/>
      <c r="J65" s="61"/>
      <c r="K65" s="61"/>
      <c r="L65" s="61"/>
      <c r="M65" s="61"/>
    </row>
    <row r="66" spans="1:13" x14ac:dyDescent="0.25">
      <c r="A66" s="85"/>
      <c r="B66" s="86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x14ac:dyDescent="0.25">
      <c r="A67" s="85"/>
      <c r="B67" s="86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3" x14ac:dyDescent="0.25">
      <c r="A68" s="85"/>
      <c r="B68" s="86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3" x14ac:dyDescent="0.25">
      <c r="A69" s="85"/>
      <c r="B69" s="86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x14ac:dyDescent="0.25">
      <c r="A70" s="85"/>
      <c r="B70" s="86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1:13" x14ac:dyDescent="0.25">
      <c r="A71" s="85"/>
      <c r="B71" s="86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1:13" x14ac:dyDescent="0.25">
      <c r="A72" s="85"/>
      <c r="B72" s="86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1:13" x14ac:dyDescent="0.25">
      <c r="A73" s="85"/>
      <c r="B73" s="86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1:13" x14ac:dyDescent="0.25">
      <c r="A74" s="85"/>
      <c r="B74" s="86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1:13" x14ac:dyDescent="0.25">
      <c r="A75" s="85"/>
      <c r="B75" s="86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1:13" x14ac:dyDescent="0.25">
      <c r="A76" s="85"/>
      <c r="B76" s="86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1:13" ht="15.75" x14ac:dyDescent="0.25">
      <c r="A77" s="140"/>
      <c r="B77" s="140"/>
      <c r="C77" s="140"/>
      <c r="D77" s="140"/>
      <c r="E77" s="140"/>
      <c r="F77" s="61"/>
      <c r="G77" s="61"/>
      <c r="H77" s="61"/>
      <c r="I77" s="61"/>
      <c r="J77" s="61"/>
      <c r="K77" s="61"/>
      <c r="L77" s="61"/>
      <c r="M77" s="61"/>
    </row>
    <row r="78" spans="1:13" ht="15.75" x14ac:dyDescent="0.25">
      <c r="A78" s="139" t="s">
        <v>28</v>
      </c>
      <c r="B78" s="140"/>
      <c r="C78" s="140"/>
      <c r="D78" s="140"/>
      <c r="E78" s="140"/>
      <c r="F78" s="61"/>
      <c r="G78" s="61"/>
      <c r="H78" s="61"/>
      <c r="I78" s="61"/>
      <c r="J78" s="61"/>
      <c r="K78" s="61"/>
      <c r="L78" s="61"/>
      <c r="M78" s="61"/>
    </row>
    <row r="79" spans="1:13" ht="15.75" x14ac:dyDescent="0.25">
      <c r="A79" s="140"/>
      <c r="B79" s="140"/>
      <c r="C79" s="140"/>
      <c r="D79" s="140"/>
      <c r="E79" s="140"/>
      <c r="F79" s="61"/>
      <c r="G79" s="61"/>
      <c r="H79" s="61"/>
      <c r="I79" s="61"/>
      <c r="J79" s="61"/>
      <c r="K79" s="61"/>
      <c r="L79" s="61"/>
      <c r="M79" s="61"/>
    </row>
    <row r="80" spans="1:13" ht="15.75" x14ac:dyDescent="0.25">
      <c r="A80" s="139" t="s">
        <v>1974</v>
      </c>
      <c r="B80" s="139"/>
      <c r="C80" s="139"/>
      <c r="D80" s="140"/>
      <c r="E80" s="140"/>
      <c r="F80" s="61"/>
      <c r="G80" s="61"/>
      <c r="H80" s="61"/>
      <c r="I80" s="61"/>
      <c r="J80" s="61"/>
      <c r="K80" s="61"/>
      <c r="L80" s="61"/>
      <c r="M80" s="61"/>
    </row>
    <row r="81" spans="1:13" ht="15.75" x14ac:dyDescent="0.25">
      <c r="A81" s="140"/>
      <c r="B81" s="140"/>
      <c r="C81" s="140"/>
      <c r="D81" s="140"/>
      <c r="E81" s="140"/>
      <c r="F81" s="61"/>
      <c r="G81" s="61"/>
      <c r="H81" s="61"/>
      <c r="I81" s="61"/>
      <c r="J81" s="61"/>
      <c r="K81" s="61"/>
      <c r="L81" s="61"/>
      <c r="M81" s="61"/>
    </row>
    <row r="82" spans="1:13" ht="15.75" x14ac:dyDescent="0.25">
      <c r="A82" s="139" t="s">
        <v>29</v>
      </c>
      <c r="B82" s="123"/>
      <c r="C82" s="141">
        <v>2025</v>
      </c>
      <c r="D82" s="220"/>
      <c r="E82" s="123"/>
      <c r="F82" s="61"/>
      <c r="G82" s="61"/>
      <c r="H82" s="61"/>
      <c r="I82" s="61"/>
      <c r="J82" s="61"/>
      <c r="K82" s="61"/>
      <c r="L82" s="61"/>
      <c r="M82" s="61"/>
    </row>
    <row r="83" spans="1:13" ht="18.75" customHeight="1" x14ac:dyDescent="0.25">
      <c r="A83" s="140" t="s">
        <v>1668</v>
      </c>
      <c r="B83" s="142"/>
      <c r="C83" s="369">
        <v>167381539.41</v>
      </c>
      <c r="D83" s="143"/>
      <c r="E83" s="144"/>
      <c r="F83" s="61"/>
      <c r="G83" s="61"/>
      <c r="H83" s="61"/>
      <c r="I83" s="61"/>
      <c r="J83" s="61"/>
      <c r="K83" s="61"/>
      <c r="L83" s="61"/>
      <c r="M83" s="61"/>
    </row>
    <row r="84" spans="1:13" ht="15.75" x14ac:dyDescent="0.25">
      <c r="A84" s="140" t="s">
        <v>1670</v>
      </c>
      <c r="B84" s="142"/>
      <c r="C84" s="369">
        <v>7015549.25</v>
      </c>
      <c r="D84" s="143"/>
      <c r="E84" s="144"/>
      <c r="F84" s="61"/>
      <c r="G84" s="61"/>
      <c r="H84" s="61"/>
      <c r="I84" s="61"/>
      <c r="J84" s="61"/>
      <c r="K84" s="61"/>
      <c r="L84" s="61"/>
      <c r="M84" s="61"/>
    </row>
    <row r="85" spans="1:13" ht="15.75" x14ac:dyDescent="0.25">
      <c r="A85" s="140" t="s">
        <v>30</v>
      </c>
      <c r="B85" s="142"/>
      <c r="C85" s="369">
        <v>4585158.4000000004</v>
      </c>
      <c r="D85" s="143"/>
      <c r="E85" s="144"/>
      <c r="F85" s="61"/>
      <c r="G85" s="61"/>
      <c r="H85" s="61"/>
      <c r="I85" s="61"/>
      <c r="J85" s="61"/>
      <c r="K85" s="61"/>
      <c r="L85" s="61"/>
      <c r="M85" s="61"/>
    </row>
    <row r="86" spans="1:13" ht="15.75" x14ac:dyDescent="0.25">
      <c r="A86" s="140" t="s">
        <v>31</v>
      </c>
      <c r="B86" s="142"/>
      <c r="C86" s="369">
        <v>0</v>
      </c>
      <c r="D86" s="143"/>
      <c r="E86" s="144"/>
      <c r="F86" s="61"/>
      <c r="G86" s="61"/>
      <c r="H86" s="61"/>
      <c r="I86" s="61"/>
      <c r="J86" s="61"/>
      <c r="K86" s="61"/>
      <c r="L86" s="61"/>
      <c r="M86" s="61"/>
    </row>
    <row r="87" spans="1:13" ht="15.75" x14ac:dyDescent="0.25">
      <c r="A87" s="140" t="s">
        <v>32</v>
      </c>
      <c r="B87" s="151"/>
      <c r="C87" s="373">
        <v>24000</v>
      </c>
      <c r="D87" s="143"/>
      <c r="E87" s="144"/>
      <c r="F87" s="61"/>
      <c r="G87" s="61"/>
      <c r="H87" s="61"/>
      <c r="I87" s="61"/>
      <c r="J87" s="61"/>
      <c r="K87" s="61"/>
      <c r="L87" s="61"/>
      <c r="M87" s="61"/>
    </row>
    <row r="88" spans="1:13" ht="15.75" x14ac:dyDescent="0.25">
      <c r="A88" s="139" t="s">
        <v>33</v>
      </c>
      <c r="B88" s="175"/>
      <c r="C88" s="146">
        <f>SUM(C83:C87)</f>
        <v>179006247.06</v>
      </c>
      <c r="D88" s="175"/>
      <c r="E88" s="147"/>
      <c r="F88" s="61"/>
      <c r="G88" s="61"/>
      <c r="H88" s="61"/>
      <c r="I88" s="61"/>
      <c r="J88" s="61"/>
      <c r="K88" s="61"/>
      <c r="L88" s="61"/>
      <c r="M88" s="61"/>
    </row>
    <row r="89" spans="1:13" ht="15.75" x14ac:dyDescent="0.25">
      <c r="A89" s="139"/>
      <c r="B89" s="175"/>
      <c r="C89" s="175"/>
      <c r="D89" s="274"/>
      <c r="E89" s="147"/>
      <c r="F89" s="61"/>
      <c r="G89" s="61"/>
      <c r="H89" s="61"/>
      <c r="I89" s="61"/>
      <c r="J89" s="61"/>
      <c r="K89" s="61"/>
      <c r="L89" s="61"/>
      <c r="M89" s="61"/>
    </row>
    <row r="90" spans="1:13" ht="15.75" x14ac:dyDescent="0.25">
      <c r="A90" s="140"/>
      <c r="B90" s="140"/>
      <c r="C90" s="140"/>
      <c r="D90" s="140"/>
      <c r="E90" s="140"/>
      <c r="F90" s="61"/>
      <c r="G90" s="61"/>
      <c r="H90" s="61"/>
      <c r="I90" s="61"/>
      <c r="J90" s="61"/>
      <c r="K90" s="61"/>
      <c r="L90" s="61"/>
      <c r="M90" s="61"/>
    </row>
    <row r="91" spans="1:13" ht="15.75" x14ac:dyDescent="0.25">
      <c r="A91" s="139" t="s">
        <v>1975</v>
      </c>
      <c r="B91" s="139"/>
      <c r="C91" s="139"/>
      <c r="D91" s="139"/>
      <c r="E91" s="140"/>
      <c r="F91" s="61"/>
      <c r="G91" s="61"/>
      <c r="H91" s="61"/>
      <c r="I91" s="61"/>
      <c r="J91" s="61"/>
      <c r="K91" s="61"/>
      <c r="L91" s="61"/>
      <c r="M91" s="61"/>
    </row>
    <row r="92" spans="1:13" ht="15.75" x14ac:dyDescent="0.25">
      <c r="A92" s="139"/>
      <c r="B92" s="139"/>
      <c r="C92" s="139"/>
      <c r="D92" s="139"/>
      <c r="E92" s="140"/>
      <c r="F92" s="61"/>
      <c r="G92" s="61"/>
      <c r="H92" s="61"/>
      <c r="I92" s="61"/>
      <c r="J92" s="61"/>
      <c r="K92" s="61"/>
      <c r="L92" s="61"/>
      <c r="M92" s="61"/>
    </row>
    <row r="93" spans="1:13" ht="15.75" x14ac:dyDescent="0.25">
      <c r="A93" s="139"/>
      <c r="B93" s="139"/>
      <c r="C93" s="139"/>
      <c r="D93" s="139"/>
      <c r="E93" s="140"/>
      <c r="F93" s="61"/>
      <c r="G93" s="61"/>
      <c r="H93" s="61"/>
      <c r="I93" s="61"/>
      <c r="J93" s="61"/>
      <c r="K93" s="61"/>
      <c r="L93" s="61"/>
      <c r="M93" s="61"/>
    </row>
    <row r="94" spans="1:13" ht="15.75" x14ac:dyDescent="0.25">
      <c r="A94" s="139" t="s">
        <v>34</v>
      </c>
      <c r="B94" s="140"/>
      <c r="C94" s="140"/>
      <c r="D94" s="140"/>
      <c r="E94" s="140"/>
      <c r="F94" s="61"/>
      <c r="G94" s="61"/>
      <c r="H94" s="61"/>
      <c r="I94" s="61"/>
      <c r="J94" s="61"/>
      <c r="K94" s="61"/>
      <c r="L94" s="61"/>
      <c r="M94" s="61"/>
    </row>
    <row r="95" spans="1:13" ht="15.75" x14ac:dyDescent="0.25">
      <c r="A95" s="140"/>
      <c r="B95" s="140"/>
      <c r="C95" s="140"/>
      <c r="D95" s="140"/>
      <c r="E95" s="140"/>
      <c r="F95" s="61"/>
      <c r="G95" s="61"/>
      <c r="H95" s="61"/>
      <c r="I95" s="61"/>
      <c r="J95" s="61"/>
      <c r="K95" s="61"/>
      <c r="L95" s="61"/>
      <c r="M95" s="61"/>
    </row>
    <row r="96" spans="1:13" ht="15.75" x14ac:dyDescent="0.25">
      <c r="A96" s="139" t="s">
        <v>1976</v>
      </c>
      <c r="B96" s="140"/>
      <c r="C96" s="140"/>
      <c r="D96" s="140"/>
      <c r="E96" s="140"/>
      <c r="F96" s="61"/>
      <c r="G96" s="61"/>
      <c r="H96" s="61"/>
      <c r="I96" s="61"/>
      <c r="J96" s="61"/>
      <c r="K96" s="61"/>
      <c r="L96" s="61"/>
      <c r="M96" s="61"/>
    </row>
    <row r="97" spans="1:13" ht="15.75" x14ac:dyDescent="0.25">
      <c r="A97" s="140"/>
      <c r="B97" s="140"/>
      <c r="C97" s="140"/>
      <c r="D97" s="140"/>
      <c r="E97" s="140"/>
      <c r="F97" s="61"/>
      <c r="G97" s="61"/>
      <c r="H97" s="61"/>
      <c r="I97" s="61"/>
      <c r="J97" s="61"/>
      <c r="K97" s="61"/>
      <c r="L97" s="61"/>
      <c r="M97" s="61"/>
    </row>
    <row r="98" spans="1:13" ht="15.75" x14ac:dyDescent="0.25">
      <c r="A98" s="139" t="s">
        <v>29</v>
      </c>
      <c r="B98" s="123"/>
      <c r="C98" s="333">
        <v>2025</v>
      </c>
      <c r="D98" s="123"/>
      <c r="E98" s="123"/>
      <c r="F98" s="61"/>
      <c r="G98" s="61"/>
      <c r="H98" s="61"/>
      <c r="I98" s="61"/>
      <c r="J98" s="61"/>
      <c r="K98" s="61"/>
      <c r="L98" s="61"/>
      <c r="M98" s="61"/>
    </row>
    <row r="99" spans="1:13" ht="15.75" x14ac:dyDescent="0.25">
      <c r="A99" s="140" t="s">
        <v>35</v>
      </c>
      <c r="B99" s="149"/>
      <c r="C99" s="331">
        <v>246688293.49000001</v>
      </c>
      <c r="D99" s="151"/>
      <c r="E99" s="150"/>
      <c r="F99" s="61"/>
      <c r="G99" s="61"/>
      <c r="H99" s="61"/>
      <c r="I99" s="61"/>
      <c r="J99" s="61"/>
      <c r="K99" s="61"/>
      <c r="L99" s="61"/>
      <c r="M99" s="61"/>
    </row>
    <row r="100" spans="1:13" ht="15.75" x14ac:dyDescent="0.25">
      <c r="A100" s="140" t="s">
        <v>1673</v>
      </c>
      <c r="B100" s="149"/>
      <c r="C100" s="327">
        <v>0</v>
      </c>
      <c r="D100" s="151"/>
      <c r="E100" s="150"/>
      <c r="F100" s="61"/>
      <c r="G100" s="61"/>
      <c r="H100" s="61"/>
      <c r="I100" s="61"/>
      <c r="J100" s="61"/>
      <c r="K100" s="61"/>
      <c r="L100" s="61"/>
      <c r="M100" s="61"/>
    </row>
    <row r="101" spans="1:13" ht="15.75" x14ac:dyDescent="0.25">
      <c r="A101" s="140" t="s">
        <v>1674</v>
      </c>
      <c r="B101" s="330"/>
      <c r="C101" s="152">
        <v>23578411.07</v>
      </c>
      <c r="D101" s="151"/>
      <c r="E101" s="150"/>
      <c r="F101" s="61"/>
      <c r="G101" s="61"/>
      <c r="H101" s="61"/>
      <c r="I101" s="61"/>
      <c r="J101" s="61"/>
      <c r="K101" s="61"/>
      <c r="L101" s="61"/>
      <c r="M101" s="61"/>
    </row>
    <row r="102" spans="1:13" ht="15.75" x14ac:dyDescent="0.25">
      <c r="A102" s="139" t="s">
        <v>36</v>
      </c>
      <c r="B102" s="175"/>
      <c r="C102" s="332">
        <f>SUM(C99:C101)</f>
        <v>270266704.56</v>
      </c>
      <c r="D102" s="175"/>
      <c r="E102" s="204"/>
      <c r="F102" s="61"/>
      <c r="G102" s="61"/>
      <c r="H102" s="61"/>
      <c r="I102" s="61"/>
      <c r="J102" s="61"/>
      <c r="K102" s="61"/>
      <c r="L102" s="61"/>
      <c r="M102" s="61"/>
    </row>
    <row r="103" spans="1:13" ht="15.75" x14ac:dyDescent="0.25">
      <c r="A103" s="140"/>
      <c r="B103" s="140"/>
      <c r="C103" s="175"/>
      <c r="D103" s="140"/>
      <c r="E103" s="140"/>
      <c r="F103" s="61"/>
      <c r="G103" s="61"/>
      <c r="H103" s="61"/>
      <c r="I103" s="61"/>
      <c r="J103" s="61"/>
      <c r="K103" s="61"/>
      <c r="L103" s="61"/>
      <c r="M103" s="61"/>
    </row>
    <row r="104" spans="1:13" ht="15.75" x14ac:dyDescent="0.25">
      <c r="A104" s="139" t="s">
        <v>4</v>
      </c>
      <c r="B104" s="139"/>
      <c r="C104" s="139"/>
      <c r="D104" s="139"/>
      <c r="E104" s="140"/>
      <c r="F104" s="61"/>
      <c r="G104" s="61"/>
      <c r="H104" s="61"/>
      <c r="I104" s="61"/>
      <c r="J104" s="61"/>
      <c r="K104" s="61"/>
      <c r="L104" s="61"/>
      <c r="M104" s="61"/>
    </row>
    <row r="105" spans="1:13" ht="15.75" x14ac:dyDescent="0.25">
      <c r="A105" s="139"/>
      <c r="B105" s="139"/>
      <c r="C105" s="139"/>
      <c r="D105" s="139"/>
      <c r="E105" s="140"/>
      <c r="F105" s="61"/>
      <c r="G105" s="61"/>
      <c r="H105" s="61"/>
      <c r="I105" s="61"/>
      <c r="J105" s="61"/>
      <c r="K105" s="61"/>
      <c r="L105" s="61"/>
      <c r="M105" s="61"/>
    </row>
    <row r="106" spans="1:13" ht="15.75" x14ac:dyDescent="0.25">
      <c r="A106" s="139"/>
      <c r="B106" s="139"/>
      <c r="C106" s="139"/>
      <c r="D106" s="139"/>
      <c r="E106" s="140"/>
      <c r="F106" s="61"/>
      <c r="G106" s="61"/>
      <c r="H106" s="61"/>
      <c r="I106" s="61"/>
      <c r="J106" s="61"/>
      <c r="K106" s="61"/>
      <c r="L106" s="61"/>
      <c r="M106" s="61"/>
    </row>
    <row r="107" spans="1:13" ht="15.75" x14ac:dyDescent="0.25">
      <c r="A107" s="139"/>
      <c r="B107" s="139"/>
      <c r="C107" s="139"/>
      <c r="D107" s="139"/>
      <c r="E107" s="140"/>
      <c r="F107" s="61"/>
      <c r="G107" s="61"/>
      <c r="H107" s="61"/>
      <c r="I107" s="61"/>
      <c r="J107" s="61"/>
      <c r="K107" s="61"/>
      <c r="L107" s="61"/>
      <c r="M107" s="61"/>
    </row>
    <row r="108" spans="1:13" ht="15.75" x14ac:dyDescent="0.25">
      <c r="A108" s="139"/>
      <c r="B108" s="139"/>
      <c r="C108" s="139"/>
      <c r="D108" s="139"/>
      <c r="E108" s="140"/>
      <c r="F108" s="61"/>
      <c r="G108" s="61"/>
      <c r="H108" s="61"/>
      <c r="I108" s="61"/>
      <c r="J108" s="61"/>
      <c r="K108" s="61"/>
      <c r="L108" s="61"/>
      <c r="M108" s="61"/>
    </row>
    <row r="109" spans="1:13" ht="15.75" x14ac:dyDescent="0.25">
      <c r="A109" s="139"/>
      <c r="B109" s="139"/>
      <c r="C109" s="139"/>
      <c r="D109" s="139"/>
      <c r="E109" s="140"/>
      <c r="F109" s="61"/>
      <c r="G109" s="61"/>
      <c r="H109" s="61"/>
      <c r="I109" s="61"/>
      <c r="J109" s="61"/>
      <c r="K109" s="61"/>
      <c r="L109" s="61"/>
      <c r="M109" s="61"/>
    </row>
    <row r="110" spans="1:13" ht="15.75" x14ac:dyDescent="0.25">
      <c r="A110" s="139"/>
      <c r="B110" s="139"/>
      <c r="C110" s="139"/>
      <c r="D110" s="139"/>
      <c r="E110" s="140"/>
      <c r="F110" s="61"/>
      <c r="G110" s="61"/>
      <c r="H110" s="61"/>
      <c r="I110" s="61"/>
      <c r="J110" s="61"/>
      <c r="K110" s="61"/>
      <c r="L110" s="61"/>
      <c r="M110" s="61"/>
    </row>
    <row r="111" spans="1:13" ht="15.75" x14ac:dyDescent="0.25">
      <c r="A111" s="139"/>
      <c r="B111" s="139"/>
      <c r="C111" s="139"/>
      <c r="D111" s="139"/>
      <c r="E111" s="140"/>
      <c r="F111" s="61"/>
      <c r="G111" s="61"/>
      <c r="H111" s="61"/>
      <c r="I111" s="61"/>
      <c r="J111" s="61"/>
      <c r="K111" s="61"/>
      <c r="L111" s="61"/>
      <c r="M111" s="61"/>
    </row>
    <row r="112" spans="1:13" ht="15.75" x14ac:dyDescent="0.25">
      <c r="A112" s="139"/>
      <c r="B112" s="139"/>
      <c r="C112" s="139"/>
      <c r="D112" s="139"/>
      <c r="E112" s="140"/>
      <c r="F112" s="61"/>
      <c r="G112" s="61"/>
      <c r="H112" s="61"/>
      <c r="I112" s="61"/>
      <c r="J112" s="61"/>
      <c r="K112" s="61"/>
      <c r="L112" s="61"/>
      <c r="M112" s="61"/>
    </row>
    <row r="113" spans="1:13" ht="15.75" x14ac:dyDescent="0.25">
      <c r="A113" s="139"/>
      <c r="B113" s="139"/>
      <c r="C113" s="139"/>
      <c r="D113" s="139"/>
      <c r="E113" s="140"/>
      <c r="F113" s="61"/>
      <c r="G113" s="61"/>
      <c r="H113" s="61"/>
      <c r="I113" s="61"/>
      <c r="J113" s="61"/>
      <c r="K113" s="61"/>
      <c r="L113" s="61"/>
      <c r="M113" s="61"/>
    </row>
    <row r="114" spans="1:13" ht="15.75" x14ac:dyDescent="0.25">
      <c r="A114" s="139"/>
      <c r="B114" s="139"/>
      <c r="C114" s="139"/>
      <c r="D114" s="139"/>
      <c r="E114" s="140"/>
      <c r="F114" s="61"/>
      <c r="G114" s="61"/>
      <c r="H114" s="61"/>
      <c r="I114" s="61"/>
      <c r="J114" s="61"/>
      <c r="K114" s="61"/>
      <c r="L114" s="61"/>
      <c r="M114" s="61"/>
    </row>
    <row r="115" spans="1:13" ht="15.75" x14ac:dyDescent="0.25">
      <c r="A115" s="139"/>
      <c r="B115" s="139"/>
      <c r="C115" s="139"/>
      <c r="D115" s="139"/>
      <c r="E115" s="140"/>
      <c r="F115" s="61"/>
      <c r="G115" s="61"/>
      <c r="H115" s="61"/>
      <c r="I115" s="61"/>
      <c r="J115" s="61"/>
      <c r="K115" s="61"/>
      <c r="L115" s="61"/>
      <c r="M115" s="61"/>
    </row>
    <row r="116" spans="1:13" ht="15.75" x14ac:dyDescent="0.25">
      <c r="A116" s="139"/>
      <c r="B116" s="139"/>
      <c r="C116" s="139"/>
      <c r="D116" s="139"/>
      <c r="E116" s="140"/>
      <c r="F116" s="61"/>
      <c r="G116" s="61"/>
      <c r="H116" s="61"/>
      <c r="I116" s="61"/>
      <c r="J116" s="61"/>
      <c r="K116" s="61"/>
      <c r="L116" s="61"/>
      <c r="M116" s="61"/>
    </row>
    <row r="117" spans="1:13" ht="15.75" x14ac:dyDescent="0.25">
      <c r="A117" s="139"/>
      <c r="B117" s="139"/>
      <c r="C117" s="139"/>
      <c r="D117" s="139"/>
      <c r="E117" s="140"/>
      <c r="F117" s="61"/>
      <c r="G117" s="61"/>
      <c r="H117" s="61"/>
      <c r="I117" s="61"/>
      <c r="J117" s="61"/>
      <c r="K117" s="61"/>
      <c r="L117" s="61"/>
      <c r="M117" s="61"/>
    </row>
    <row r="118" spans="1:13" ht="15.75" x14ac:dyDescent="0.25">
      <c r="A118" s="139"/>
      <c r="B118" s="139"/>
      <c r="C118" s="139"/>
      <c r="D118" s="139"/>
      <c r="E118" s="140"/>
      <c r="F118" s="61"/>
      <c r="G118" s="61"/>
      <c r="H118" s="61"/>
      <c r="I118" s="61"/>
      <c r="J118" s="61"/>
      <c r="K118" s="61"/>
      <c r="L118" s="61"/>
      <c r="M118" s="61"/>
    </row>
    <row r="119" spans="1:13" ht="15.75" x14ac:dyDescent="0.25">
      <c r="A119" s="139"/>
      <c r="B119" s="139"/>
      <c r="C119" s="139"/>
      <c r="D119" s="139"/>
      <c r="E119" s="140"/>
      <c r="F119" s="61"/>
      <c r="G119" s="61"/>
      <c r="H119" s="61"/>
      <c r="I119" s="61"/>
      <c r="J119" s="61"/>
      <c r="K119" s="61"/>
      <c r="L119" s="61"/>
      <c r="M119" s="61"/>
    </row>
    <row r="120" spans="1:13" ht="15.75" x14ac:dyDescent="0.25">
      <c r="A120" s="139"/>
      <c r="B120" s="139"/>
      <c r="C120" s="139"/>
      <c r="D120" s="139"/>
      <c r="E120" s="140"/>
      <c r="F120" s="61"/>
      <c r="G120" s="61"/>
      <c r="H120" s="61"/>
      <c r="I120" s="61"/>
      <c r="J120" s="61"/>
      <c r="K120" s="61"/>
      <c r="L120" s="61"/>
      <c r="M120" s="61"/>
    </row>
    <row r="121" spans="1:13" ht="15.75" x14ac:dyDescent="0.25">
      <c r="A121" s="139"/>
      <c r="B121" s="139"/>
      <c r="C121" s="139"/>
      <c r="D121" s="139"/>
      <c r="E121" s="140"/>
      <c r="F121" s="61"/>
      <c r="G121" s="61"/>
      <c r="H121" s="61"/>
      <c r="I121" s="61"/>
      <c r="J121" s="61"/>
      <c r="K121" s="61"/>
      <c r="L121" s="61"/>
      <c r="M121" s="61"/>
    </row>
    <row r="122" spans="1:13" ht="15.75" x14ac:dyDescent="0.25">
      <c r="A122" s="139"/>
      <c r="B122" s="139"/>
      <c r="C122" s="139"/>
      <c r="D122" s="139"/>
      <c r="E122" s="140"/>
      <c r="F122" s="61"/>
      <c r="G122" s="61"/>
      <c r="H122" s="61"/>
      <c r="I122" s="61"/>
      <c r="J122" s="61"/>
      <c r="K122" s="61"/>
      <c r="L122" s="61"/>
      <c r="M122" s="61"/>
    </row>
    <row r="123" spans="1:13" ht="15.75" x14ac:dyDescent="0.25">
      <c r="A123" s="139"/>
      <c r="B123" s="139"/>
      <c r="C123" s="139"/>
      <c r="D123" s="139"/>
      <c r="E123" s="140"/>
      <c r="F123" s="61"/>
      <c r="G123" s="61"/>
      <c r="H123" s="61"/>
      <c r="I123" s="61"/>
      <c r="J123" s="61"/>
      <c r="K123" s="61"/>
      <c r="L123" s="61"/>
      <c r="M123" s="61"/>
    </row>
    <row r="124" spans="1:13" ht="15.75" x14ac:dyDescent="0.25">
      <c r="A124" s="139"/>
      <c r="B124" s="139"/>
      <c r="C124" s="139"/>
      <c r="D124" s="139"/>
      <c r="E124" s="140"/>
      <c r="F124" s="61"/>
      <c r="G124" s="61"/>
      <c r="H124" s="61"/>
      <c r="I124" s="61"/>
      <c r="J124" s="61"/>
      <c r="K124" s="61"/>
      <c r="L124" s="61"/>
      <c r="M124" s="61"/>
    </row>
    <row r="125" spans="1:13" ht="15.75" x14ac:dyDescent="0.25">
      <c r="A125" s="139"/>
      <c r="B125" s="139"/>
      <c r="C125" s="139"/>
      <c r="D125" s="139"/>
      <c r="E125" s="140"/>
      <c r="F125" s="61"/>
      <c r="G125" s="61"/>
      <c r="H125" s="61"/>
      <c r="I125" s="61"/>
      <c r="J125" s="61"/>
      <c r="K125" s="61"/>
      <c r="L125" s="61"/>
      <c r="M125" s="61"/>
    </row>
    <row r="126" spans="1:13" ht="15.75" x14ac:dyDescent="0.25">
      <c r="A126" s="139"/>
      <c r="B126" s="139"/>
      <c r="C126" s="139"/>
      <c r="D126" s="139"/>
      <c r="E126" s="140"/>
      <c r="F126" s="61"/>
      <c r="G126" s="61"/>
      <c r="H126" s="61"/>
      <c r="I126" s="61"/>
      <c r="J126" s="61"/>
      <c r="K126" s="61"/>
      <c r="L126" s="61"/>
      <c r="M126" s="61"/>
    </row>
    <row r="127" spans="1:13" ht="15.75" x14ac:dyDescent="0.25">
      <c r="A127" s="139"/>
      <c r="B127" s="139"/>
      <c r="C127" s="139"/>
      <c r="D127" s="139"/>
      <c r="E127" s="140"/>
      <c r="F127" s="61"/>
      <c r="G127" s="61"/>
      <c r="H127" s="61"/>
      <c r="I127" s="61"/>
      <c r="J127" s="61"/>
      <c r="K127" s="61"/>
      <c r="L127" s="61"/>
      <c r="M127" s="61"/>
    </row>
    <row r="128" spans="1:13" ht="15.75" x14ac:dyDescent="0.25">
      <c r="A128" s="139"/>
      <c r="B128" s="139"/>
      <c r="C128" s="139"/>
      <c r="D128" s="139"/>
      <c r="E128" s="140"/>
      <c r="F128" s="61"/>
      <c r="G128" s="61"/>
      <c r="H128" s="61"/>
      <c r="I128" s="61"/>
      <c r="J128" s="61"/>
      <c r="K128" s="61"/>
      <c r="L128" s="61"/>
      <c r="M128" s="61"/>
    </row>
    <row r="129" spans="1:13" ht="15.75" x14ac:dyDescent="0.25">
      <c r="A129" s="139"/>
      <c r="B129" s="139"/>
      <c r="C129" s="139"/>
      <c r="D129" s="139"/>
      <c r="E129" s="140"/>
      <c r="F129" s="61"/>
      <c r="G129" s="61"/>
      <c r="H129" s="61"/>
      <c r="I129" s="61"/>
      <c r="J129" s="61"/>
      <c r="K129" s="61"/>
      <c r="L129" s="61"/>
      <c r="M129" s="61"/>
    </row>
    <row r="130" spans="1:13" ht="15.75" x14ac:dyDescent="0.25">
      <c r="A130" s="139"/>
      <c r="B130" s="139"/>
      <c r="C130" s="139"/>
      <c r="D130" s="139"/>
      <c r="E130" s="140"/>
      <c r="F130" s="61"/>
      <c r="G130" s="61"/>
      <c r="H130" s="61"/>
      <c r="I130" s="61"/>
      <c r="J130" s="61"/>
      <c r="K130" s="61"/>
      <c r="L130" s="61"/>
      <c r="M130" s="61"/>
    </row>
    <row r="131" spans="1:13" ht="15.75" x14ac:dyDescent="0.25">
      <c r="A131" s="139" t="s">
        <v>1988</v>
      </c>
      <c r="B131" s="139"/>
      <c r="C131" s="139"/>
      <c r="D131" s="139"/>
      <c r="E131" s="140"/>
      <c r="F131" s="61"/>
      <c r="G131" s="61"/>
      <c r="H131" s="61"/>
      <c r="I131" s="61"/>
      <c r="J131" s="61"/>
      <c r="K131" s="61"/>
      <c r="L131" s="61"/>
      <c r="M131" s="61"/>
    </row>
    <row r="132" spans="1:13" ht="15.75" x14ac:dyDescent="0.25">
      <c r="A132" s="139"/>
      <c r="B132" s="139"/>
      <c r="C132" s="139"/>
      <c r="D132" s="139"/>
      <c r="E132" s="140"/>
      <c r="F132" s="61"/>
      <c r="G132" s="61"/>
      <c r="H132" s="61"/>
      <c r="I132" s="61"/>
      <c r="J132" s="61"/>
      <c r="K132" s="61"/>
      <c r="L132" s="61"/>
      <c r="M132" s="61"/>
    </row>
    <row r="133" spans="1:13" ht="15.75" x14ac:dyDescent="0.25">
      <c r="A133" s="139"/>
      <c r="B133" s="139"/>
      <c r="C133" s="139"/>
      <c r="D133" s="139"/>
      <c r="E133" s="140"/>
      <c r="F133" s="61"/>
      <c r="G133" s="61"/>
      <c r="H133" s="61"/>
      <c r="I133" s="61"/>
      <c r="J133" s="61"/>
      <c r="K133" s="61"/>
      <c r="L133" s="61"/>
      <c r="M133" s="61"/>
    </row>
    <row r="134" spans="1:13" ht="15.75" x14ac:dyDescent="0.25">
      <c r="A134" s="139" t="s">
        <v>37</v>
      </c>
      <c r="B134" s="140"/>
      <c r="C134" s="140"/>
      <c r="D134" s="140"/>
      <c r="E134" s="140"/>
      <c r="F134" s="61"/>
      <c r="G134" s="61"/>
      <c r="H134" s="61"/>
      <c r="I134" s="61"/>
      <c r="J134" s="61"/>
      <c r="K134" s="61"/>
      <c r="L134" s="61"/>
      <c r="M134" s="61"/>
    </row>
    <row r="135" spans="1:13" ht="15.75" x14ac:dyDescent="0.25">
      <c r="A135" s="140"/>
      <c r="B135" s="140"/>
      <c r="C135" s="140"/>
      <c r="D135" s="140"/>
      <c r="E135" s="140"/>
      <c r="F135" s="61"/>
      <c r="G135" s="61"/>
      <c r="H135" s="61"/>
      <c r="I135" s="61"/>
      <c r="J135" s="61"/>
      <c r="K135" s="61"/>
      <c r="L135" s="61"/>
      <c r="M135" s="61"/>
    </row>
    <row r="136" spans="1:13" ht="15.75" x14ac:dyDescent="0.25">
      <c r="A136" s="139" t="s">
        <v>38</v>
      </c>
      <c r="B136" s="140"/>
      <c r="C136" s="140"/>
      <c r="D136" s="140"/>
      <c r="E136" s="140"/>
      <c r="F136" s="61"/>
      <c r="G136" s="61"/>
      <c r="H136" s="61"/>
      <c r="I136" s="61"/>
      <c r="J136" s="61"/>
      <c r="K136" s="61"/>
      <c r="L136" s="61"/>
      <c r="M136" s="61"/>
    </row>
    <row r="137" spans="1:13" ht="15.75" x14ac:dyDescent="0.25">
      <c r="A137" s="140"/>
      <c r="B137" s="123">
        <v>2025</v>
      </c>
      <c r="C137" s="141">
        <v>2025</v>
      </c>
      <c r="D137" s="123"/>
      <c r="E137" s="123"/>
      <c r="F137" s="61"/>
      <c r="G137" s="61"/>
      <c r="H137" s="61"/>
      <c r="I137" s="61"/>
      <c r="J137" s="61"/>
      <c r="K137" s="61"/>
      <c r="L137" s="61"/>
      <c r="M137" s="61"/>
    </row>
    <row r="138" spans="1:13" ht="15.75" x14ac:dyDescent="0.25">
      <c r="A138" s="154" t="s">
        <v>39</v>
      </c>
      <c r="B138" s="142"/>
      <c r="C138" s="142">
        <v>129268593.52</v>
      </c>
      <c r="D138" s="155"/>
      <c r="E138" s="150"/>
      <c r="F138" s="61"/>
      <c r="G138" s="61"/>
      <c r="H138" s="61"/>
      <c r="I138" s="61"/>
      <c r="J138" s="61"/>
      <c r="K138" s="61"/>
      <c r="L138" s="61"/>
      <c r="M138" s="61"/>
    </row>
    <row r="139" spans="1:13" ht="15.75" x14ac:dyDescent="0.25">
      <c r="A139" s="154" t="s">
        <v>40</v>
      </c>
      <c r="B139" s="142"/>
      <c r="C139" s="142">
        <v>58153576.899999999</v>
      </c>
      <c r="D139" s="155"/>
      <c r="E139" s="150"/>
      <c r="F139" s="61"/>
      <c r="G139" s="61"/>
      <c r="H139" s="61"/>
      <c r="I139" s="61"/>
      <c r="J139" s="61"/>
      <c r="K139" s="61"/>
      <c r="L139" s="61"/>
      <c r="M139" s="61"/>
    </row>
    <row r="140" spans="1:13" ht="15.75" x14ac:dyDescent="0.25">
      <c r="A140" s="154" t="s">
        <v>41</v>
      </c>
      <c r="B140" s="142"/>
      <c r="C140" s="142">
        <v>0</v>
      </c>
      <c r="D140" s="155"/>
      <c r="E140" s="150"/>
      <c r="F140" s="61"/>
      <c r="G140" s="61"/>
      <c r="H140" s="61"/>
      <c r="I140" s="61"/>
      <c r="J140" s="61"/>
      <c r="K140" s="61"/>
      <c r="L140" s="61"/>
      <c r="M140" s="61"/>
    </row>
    <row r="141" spans="1:13" ht="15.75" x14ac:dyDescent="0.25">
      <c r="A141" s="154" t="s">
        <v>42</v>
      </c>
      <c r="B141" s="142"/>
      <c r="C141" s="142">
        <v>25957814.43</v>
      </c>
      <c r="D141" s="155"/>
      <c r="E141" s="150"/>
      <c r="F141" s="61"/>
      <c r="G141" s="61"/>
      <c r="H141" s="61"/>
      <c r="I141" s="61"/>
      <c r="J141" s="61"/>
      <c r="K141" s="61"/>
      <c r="L141" s="61"/>
      <c r="M141" s="61"/>
    </row>
    <row r="142" spans="1:13" ht="15.75" x14ac:dyDescent="0.25">
      <c r="A142" s="154" t="s">
        <v>43</v>
      </c>
      <c r="B142" s="142"/>
      <c r="C142" s="142">
        <v>8209901.3899999997</v>
      </c>
      <c r="D142" s="155"/>
      <c r="E142" s="150"/>
      <c r="F142" s="61"/>
      <c r="G142" s="61"/>
      <c r="H142" s="61"/>
      <c r="I142" s="61"/>
      <c r="J142" s="61"/>
      <c r="K142" s="61"/>
      <c r="L142" s="61"/>
      <c r="M142" s="61"/>
    </row>
    <row r="143" spans="1:13" ht="15" customHeight="1" x14ac:dyDescent="0.25">
      <c r="A143" s="154" t="s">
        <v>1989</v>
      </c>
      <c r="B143" s="142"/>
      <c r="C143" s="142">
        <v>8251739.1799999997</v>
      </c>
      <c r="D143" s="155"/>
      <c r="E143" s="150"/>
      <c r="F143" s="61"/>
      <c r="G143" s="61"/>
      <c r="H143" s="61"/>
      <c r="I143" s="61"/>
      <c r="J143" s="61"/>
      <c r="K143" s="61"/>
      <c r="L143" s="61"/>
      <c r="M143" s="61"/>
    </row>
    <row r="144" spans="1:13" ht="15.75" x14ac:dyDescent="0.25">
      <c r="A144" s="154" t="s">
        <v>45</v>
      </c>
      <c r="B144" s="142"/>
      <c r="C144" s="142">
        <v>7535285.7000000002</v>
      </c>
      <c r="D144" s="155"/>
      <c r="E144" s="150"/>
      <c r="F144" s="61"/>
      <c r="G144" s="61"/>
      <c r="H144" s="61"/>
      <c r="I144" s="61"/>
      <c r="J144" s="61"/>
      <c r="K144" s="61"/>
      <c r="L144" s="61"/>
      <c r="M144" s="61"/>
    </row>
    <row r="145" spans="1:13" ht="15.75" x14ac:dyDescent="0.25">
      <c r="A145" s="154" t="s">
        <v>46</v>
      </c>
      <c r="B145" s="142"/>
      <c r="C145" s="142">
        <v>589643.06999999995</v>
      </c>
      <c r="D145" s="155"/>
      <c r="E145" s="150"/>
      <c r="F145" s="61"/>
      <c r="G145" s="61"/>
      <c r="H145" s="61"/>
      <c r="I145" s="61"/>
      <c r="J145" s="61"/>
      <c r="K145" s="61"/>
      <c r="L145" s="61"/>
      <c r="M145" s="61"/>
    </row>
    <row r="146" spans="1:13" ht="15.75" x14ac:dyDescent="0.25">
      <c r="A146" s="154" t="s">
        <v>47</v>
      </c>
      <c r="B146" s="142"/>
      <c r="C146" s="142">
        <v>677478.42</v>
      </c>
      <c r="D146" s="155"/>
      <c r="E146" s="150"/>
      <c r="F146" s="61"/>
      <c r="G146" s="61"/>
      <c r="H146" s="61"/>
      <c r="I146" s="61"/>
      <c r="J146" s="61"/>
      <c r="K146" s="61"/>
      <c r="L146" s="61"/>
      <c r="M146" s="61"/>
    </row>
    <row r="147" spans="1:13" ht="15.75" x14ac:dyDescent="0.25">
      <c r="A147" s="154" t="s">
        <v>48</v>
      </c>
      <c r="B147" s="142"/>
      <c r="C147" s="142">
        <v>405040.03</v>
      </c>
      <c r="D147" s="155"/>
      <c r="E147" s="150"/>
      <c r="F147" s="61"/>
      <c r="G147" s="61"/>
      <c r="H147" s="61"/>
      <c r="I147" s="61"/>
      <c r="J147" s="61"/>
      <c r="K147" s="61"/>
      <c r="L147" s="61"/>
      <c r="M147" s="61"/>
    </row>
    <row r="148" spans="1:13" ht="15.75" x14ac:dyDescent="0.25">
      <c r="A148" s="154" t="s">
        <v>49</v>
      </c>
      <c r="B148" s="142"/>
      <c r="C148" s="142">
        <v>0</v>
      </c>
      <c r="D148" s="155"/>
      <c r="E148" s="150"/>
      <c r="F148" s="61"/>
      <c r="G148" s="61"/>
      <c r="H148" s="61"/>
      <c r="I148" s="61"/>
      <c r="J148" s="61"/>
      <c r="K148" s="61"/>
      <c r="L148" s="61"/>
      <c r="M148" s="61"/>
    </row>
    <row r="149" spans="1:13" ht="15.75" x14ac:dyDescent="0.25">
      <c r="A149" s="154" t="s">
        <v>50</v>
      </c>
      <c r="B149" s="142"/>
      <c r="C149" s="142">
        <v>2635331.19</v>
      </c>
      <c r="D149" s="155"/>
      <c r="E149" s="150"/>
      <c r="F149" s="61"/>
      <c r="G149" s="61"/>
      <c r="H149" s="61"/>
      <c r="I149" s="61"/>
      <c r="J149" s="61"/>
      <c r="K149" s="61"/>
      <c r="L149" s="61"/>
      <c r="M149" s="61"/>
    </row>
    <row r="150" spans="1:13" ht="15.75" x14ac:dyDescent="0.25">
      <c r="A150" s="154" t="s">
        <v>51</v>
      </c>
      <c r="B150" s="142"/>
      <c r="C150" s="142">
        <v>54927.53</v>
      </c>
      <c r="D150" s="155"/>
      <c r="E150" s="150"/>
      <c r="F150" s="61"/>
      <c r="G150" s="61"/>
      <c r="H150" s="61"/>
      <c r="I150" s="61"/>
      <c r="J150" s="61"/>
      <c r="K150" s="61"/>
      <c r="L150" s="61"/>
      <c r="M150" s="61"/>
    </row>
    <row r="151" spans="1:13" ht="15.75" x14ac:dyDescent="0.25">
      <c r="A151" s="154" t="s">
        <v>52</v>
      </c>
      <c r="B151" s="142"/>
      <c r="C151" s="142">
        <v>130587.78</v>
      </c>
      <c r="D151" s="155"/>
      <c r="E151" s="150"/>
      <c r="F151" s="61"/>
      <c r="G151" s="61"/>
      <c r="H151" s="61"/>
      <c r="I151" s="61"/>
      <c r="J151" s="61"/>
      <c r="K151" s="61"/>
      <c r="L151" s="61"/>
      <c r="M151" s="61"/>
    </row>
    <row r="152" spans="1:13" ht="15.75" x14ac:dyDescent="0.25">
      <c r="A152" s="154" t="s">
        <v>53</v>
      </c>
      <c r="B152" s="142"/>
      <c r="C152" s="142">
        <v>464796.81</v>
      </c>
      <c r="D152" s="155"/>
      <c r="E152" s="150"/>
      <c r="F152" s="61"/>
      <c r="G152" s="61"/>
      <c r="H152" s="61"/>
      <c r="I152" s="61"/>
      <c r="J152" s="61"/>
      <c r="K152" s="61"/>
      <c r="L152" s="61"/>
      <c r="M152" s="61"/>
    </row>
    <row r="153" spans="1:13" ht="15.75" x14ac:dyDescent="0.25">
      <c r="A153" s="154" t="s">
        <v>54</v>
      </c>
      <c r="B153" s="142"/>
      <c r="C153" s="142">
        <v>223829.03</v>
      </c>
      <c r="D153" s="155"/>
      <c r="E153" s="150"/>
      <c r="F153" s="61"/>
      <c r="G153" s="61"/>
      <c r="H153" s="61"/>
      <c r="I153" s="61"/>
      <c r="J153" s="61"/>
      <c r="K153" s="61"/>
      <c r="L153" s="61"/>
      <c r="M153" s="61"/>
    </row>
    <row r="154" spans="1:13" ht="15.75" x14ac:dyDescent="0.25">
      <c r="A154" s="154" t="s">
        <v>55</v>
      </c>
      <c r="B154" s="142"/>
      <c r="C154" s="142">
        <v>203097.56</v>
      </c>
      <c r="D154" s="155"/>
      <c r="E154" s="150"/>
      <c r="F154" s="61"/>
      <c r="G154" s="61"/>
      <c r="H154" s="61"/>
      <c r="I154" s="61"/>
      <c r="J154" s="61"/>
      <c r="K154" s="61"/>
      <c r="L154" s="61"/>
      <c r="M154" s="61"/>
    </row>
    <row r="155" spans="1:13" ht="15.75" x14ac:dyDescent="0.25">
      <c r="A155" s="154" t="s">
        <v>56</v>
      </c>
      <c r="B155" s="142"/>
      <c r="C155" s="142">
        <v>1052756.0900000001</v>
      </c>
      <c r="D155" s="155"/>
      <c r="E155" s="150"/>
      <c r="F155" s="61"/>
      <c r="G155" s="61"/>
      <c r="H155" s="61"/>
      <c r="I155" s="61"/>
      <c r="J155" s="61"/>
      <c r="K155" s="61"/>
      <c r="L155" s="61"/>
      <c r="M155" s="61"/>
    </row>
    <row r="156" spans="1:13" ht="15.75" x14ac:dyDescent="0.25">
      <c r="A156" s="154" t="s">
        <v>57</v>
      </c>
      <c r="B156" s="142"/>
      <c r="C156" s="142">
        <v>710190.51</v>
      </c>
      <c r="D156" s="155"/>
      <c r="E156" s="150"/>
      <c r="F156" s="61"/>
      <c r="G156" s="61"/>
      <c r="H156" s="61"/>
      <c r="I156" s="61"/>
      <c r="J156" s="61"/>
      <c r="K156" s="61"/>
      <c r="L156" s="61"/>
      <c r="M156" s="61"/>
    </row>
    <row r="157" spans="1:13" ht="15.75" x14ac:dyDescent="0.25">
      <c r="A157" s="154" t="s">
        <v>58</v>
      </c>
      <c r="B157" s="142"/>
      <c r="C157" s="142">
        <v>0</v>
      </c>
      <c r="D157" s="155"/>
      <c r="E157" s="150"/>
      <c r="F157" s="61"/>
      <c r="G157" s="61"/>
      <c r="H157" s="61"/>
      <c r="I157" s="61"/>
      <c r="J157" s="61"/>
      <c r="K157" s="61"/>
      <c r="L157" s="61"/>
      <c r="M157" s="61"/>
    </row>
    <row r="158" spans="1:13" ht="15.75" x14ac:dyDescent="0.25">
      <c r="A158" s="154" t="s">
        <v>59</v>
      </c>
      <c r="B158" s="142"/>
      <c r="C158" s="142">
        <v>1029217.14</v>
      </c>
      <c r="D158" s="155"/>
      <c r="E158" s="150"/>
      <c r="F158" s="61"/>
      <c r="G158" s="61"/>
      <c r="H158" s="61"/>
      <c r="I158" s="61"/>
      <c r="J158" s="61"/>
      <c r="K158" s="61"/>
      <c r="L158" s="61"/>
      <c r="M158" s="61"/>
    </row>
    <row r="159" spans="1:13" ht="15.75" x14ac:dyDescent="0.25">
      <c r="A159" s="154" t="s">
        <v>60</v>
      </c>
      <c r="B159" s="142"/>
      <c r="C159" s="142">
        <v>991709.13</v>
      </c>
      <c r="D159" s="155"/>
      <c r="E159" s="150"/>
      <c r="F159" s="61"/>
      <c r="G159" s="61"/>
      <c r="H159" s="61"/>
      <c r="I159" s="61"/>
      <c r="J159" s="61"/>
      <c r="K159" s="61"/>
      <c r="L159" s="61"/>
      <c r="M159" s="61"/>
    </row>
    <row r="160" spans="1:13" ht="15.75" x14ac:dyDescent="0.25">
      <c r="A160" s="154" t="s">
        <v>41</v>
      </c>
      <c r="B160" s="151"/>
      <c r="C160" s="153">
        <v>142778.07999999999</v>
      </c>
      <c r="D160" s="155"/>
      <c r="E160" s="150"/>
      <c r="F160" s="61"/>
      <c r="G160" s="61"/>
      <c r="H160" s="61"/>
      <c r="I160" s="61"/>
      <c r="J160" s="61"/>
      <c r="K160" s="61"/>
      <c r="L160" s="61"/>
      <c r="M160" s="61"/>
    </row>
    <row r="161" spans="1:13" ht="15.75" x14ac:dyDescent="0.25">
      <c r="A161" s="124" t="s">
        <v>61</v>
      </c>
      <c r="B161" s="190"/>
      <c r="C161" s="158">
        <f>SUM(C138:C160)</f>
        <v>246688293.48999995</v>
      </c>
      <c r="D161" s="203"/>
      <c r="E161" s="204"/>
      <c r="F161" s="61"/>
      <c r="G161" s="61"/>
      <c r="H161" s="61"/>
      <c r="I161" s="61"/>
      <c r="J161" s="61"/>
      <c r="K161" s="61"/>
      <c r="L161" s="61"/>
      <c r="M161" s="61"/>
    </row>
    <row r="162" spans="1:13" ht="15.75" x14ac:dyDescent="0.25">
      <c r="A162" s="140"/>
      <c r="B162" s="140"/>
      <c r="C162" s="140"/>
      <c r="D162" s="140"/>
      <c r="E162" s="140"/>
      <c r="F162" s="61"/>
      <c r="G162" s="61"/>
      <c r="H162" s="61"/>
      <c r="I162" s="61"/>
      <c r="J162" s="61"/>
      <c r="K162" s="61"/>
      <c r="L162" s="61"/>
      <c r="M162" s="61"/>
    </row>
    <row r="163" spans="1:13" ht="15.75" x14ac:dyDescent="0.25">
      <c r="A163" s="124" t="s">
        <v>1978</v>
      </c>
      <c r="B163" s="139"/>
      <c r="C163" s="139"/>
      <c r="D163" s="139"/>
      <c r="E163" s="140"/>
      <c r="F163" s="61"/>
      <c r="G163" s="61"/>
      <c r="H163" s="61"/>
      <c r="I163" s="61"/>
      <c r="J163" s="61"/>
      <c r="K163" s="61"/>
      <c r="L163" s="61"/>
      <c r="M163" s="61"/>
    </row>
    <row r="164" spans="1:13" ht="15.75" x14ac:dyDescent="0.25">
      <c r="A164" s="124"/>
      <c r="B164" s="139"/>
      <c r="C164" s="139"/>
      <c r="D164" s="139"/>
      <c r="E164" s="140"/>
      <c r="F164" s="61"/>
      <c r="G164" s="61"/>
      <c r="H164" s="61"/>
      <c r="I164" s="61"/>
      <c r="J164" s="61"/>
      <c r="K164" s="61"/>
      <c r="L164" s="61"/>
      <c r="M164" s="61"/>
    </row>
    <row r="165" spans="1:13" ht="15.75" x14ac:dyDescent="0.25">
      <c r="A165" s="154"/>
      <c r="B165" s="140"/>
      <c r="C165" s="140"/>
      <c r="D165" s="140"/>
      <c r="E165" s="140"/>
      <c r="F165" s="61"/>
      <c r="G165" s="61"/>
      <c r="H165" s="61"/>
      <c r="I165" s="61"/>
      <c r="J165" s="61"/>
      <c r="K165" s="61"/>
      <c r="L165" s="61"/>
      <c r="M165" s="61"/>
    </row>
    <row r="166" spans="1:13" ht="15.75" x14ac:dyDescent="0.25">
      <c r="A166" s="154"/>
      <c r="B166" s="140"/>
      <c r="C166" s="140"/>
      <c r="D166" s="140"/>
      <c r="E166" s="140"/>
      <c r="F166" s="61"/>
      <c r="G166" s="61"/>
      <c r="H166" s="61"/>
      <c r="I166" s="61"/>
      <c r="J166" s="61"/>
      <c r="K166" s="61"/>
      <c r="L166" s="61"/>
      <c r="M166" s="61"/>
    </row>
    <row r="167" spans="1:13" ht="15.75" x14ac:dyDescent="0.25">
      <c r="A167" s="154"/>
      <c r="B167" s="140"/>
      <c r="C167" s="140"/>
      <c r="D167" s="140"/>
      <c r="E167" s="140"/>
      <c r="F167" s="61"/>
      <c r="G167" s="61"/>
      <c r="H167" s="61"/>
      <c r="I167" s="61"/>
      <c r="J167" s="61"/>
      <c r="K167" s="61"/>
      <c r="L167" s="61"/>
      <c r="M167" s="61"/>
    </row>
    <row r="168" spans="1:13" ht="15.75" x14ac:dyDescent="0.25">
      <c r="A168" s="154"/>
      <c r="B168" s="140"/>
      <c r="C168" s="140"/>
      <c r="D168" s="140"/>
      <c r="E168" s="140"/>
      <c r="F168" s="61"/>
      <c r="G168" s="61"/>
      <c r="H168" s="61"/>
      <c r="I168" s="61"/>
      <c r="J168" s="61"/>
      <c r="K168" s="61"/>
      <c r="L168" s="61"/>
      <c r="M168" s="61"/>
    </row>
    <row r="169" spans="1:13" ht="15.75" x14ac:dyDescent="0.25">
      <c r="A169" s="154"/>
      <c r="B169" s="140"/>
      <c r="C169" s="140"/>
      <c r="D169" s="140"/>
      <c r="E169" s="140"/>
      <c r="F169" s="61"/>
      <c r="G169" s="61"/>
      <c r="H169" s="61"/>
      <c r="I169" s="61"/>
      <c r="J169" s="61"/>
      <c r="K169" s="61"/>
      <c r="L169" s="61"/>
      <c r="M169" s="61"/>
    </row>
    <row r="170" spans="1:13" ht="15.75" x14ac:dyDescent="0.25">
      <c r="A170" s="154"/>
      <c r="B170" s="140"/>
      <c r="C170" s="140"/>
      <c r="D170" s="140"/>
      <c r="E170" s="140"/>
      <c r="F170" s="61"/>
      <c r="G170" s="61"/>
      <c r="H170" s="61"/>
      <c r="I170" s="61"/>
      <c r="J170" s="61"/>
      <c r="K170" s="61"/>
      <c r="L170" s="61"/>
      <c r="M170" s="61"/>
    </row>
    <row r="171" spans="1:13" ht="15.75" x14ac:dyDescent="0.25">
      <c r="A171" s="154"/>
      <c r="B171" s="140"/>
      <c r="C171" s="140"/>
      <c r="D171" s="140"/>
      <c r="E171" s="140"/>
      <c r="F171" s="61"/>
      <c r="G171" s="61"/>
      <c r="H171" s="61"/>
      <c r="I171" s="61"/>
      <c r="J171" s="61"/>
      <c r="K171" s="61"/>
      <c r="L171" s="61"/>
      <c r="M171" s="61"/>
    </row>
    <row r="172" spans="1:13" ht="15.75" x14ac:dyDescent="0.25">
      <c r="A172" s="154"/>
      <c r="B172" s="140"/>
      <c r="C172" s="140"/>
      <c r="D172" s="140"/>
      <c r="E172" s="140"/>
      <c r="F172" s="61"/>
      <c r="G172" s="61"/>
      <c r="H172" s="61"/>
      <c r="I172" s="61"/>
      <c r="J172" s="61"/>
      <c r="K172" s="61"/>
      <c r="L172" s="61"/>
      <c r="M172" s="61"/>
    </row>
    <row r="173" spans="1:13" ht="15.75" x14ac:dyDescent="0.25">
      <c r="A173" s="154"/>
      <c r="B173" s="140"/>
      <c r="C173" s="140"/>
      <c r="D173" s="140"/>
      <c r="E173" s="140"/>
      <c r="F173" s="61"/>
      <c r="G173" s="61"/>
      <c r="H173" s="61"/>
      <c r="I173" s="61"/>
      <c r="J173" s="61"/>
      <c r="K173" s="61"/>
      <c r="L173" s="61"/>
      <c r="M173" s="61"/>
    </row>
    <row r="174" spans="1:13" ht="15.75" x14ac:dyDescent="0.25">
      <c r="A174" s="154"/>
      <c r="B174" s="140"/>
      <c r="C174" s="140"/>
      <c r="D174" s="140"/>
      <c r="E174" s="140"/>
      <c r="F174" s="61"/>
      <c r="G174" s="61"/>
      <c r="H174" s="61"/>
      <c r="I174" s="61"/>
      <c r="J174" s="61"/>
      <c r="K174" s="61"/>
      <c r="L174" s="61"/>
      <c r="M174" s="61"/>
    </row>
    <row r="175" spans="1:13" ht="15.75" x14ac:dyDescent="0.25">
      <c r="A175" s="154"/>
      <c r="B175" s="140"/>
      <c r="C175" s="140"/>
      <c r="D175" s="140"/>
      <c r="E175" s="140"/>
      <c r="F175" s="61"/>
      <c r="G175" s="61"/>
      <c r="H175" s="61"/>
      <c r="I175" s="61"/>
      <c r="J175" s="61"/>
      <c r="K175" s="61"/>
      <c r="L175" s="61"/>
      <c r="M175" s="61"/>
    </row>
    <row r="176" spans="1:13" ht="15.75" x14ac:dyDescent="0.25">
      <c r="A176" s="154"/>
      <c r="B176" s="140"/>
      <c r="C176" s="140"/>
      <c r="D176" s="140"/>
      <c r="E176" s="140"/>
      <c r="F176" s="61"/>
      <c r="G176" s="61"/>
      <c r="H176" s="61"/>
      <c r="I176" s="61"/>
      <c r="J176" s="61"/>
      <c r="K176" s="61"/>
      <c r="L176" s="61"/>
      <c r="M176" s="61"/>
    </row>
    <row r="177" spans="1:13" ht="15.75" x14ac:dyDescent="0.25">
      <c r="A177" s="154"/>
      <c r="B177" s="140"/>
      <c r="C177" s="140"/>
      <c r="D177" s="140"/>
      <c r="E177" s="140"/>
      <c r="F177" s="61"/>
      <c r="G177" s="61"/>
      <c r="H177" s="61"/>
      <c r="I177" s="61"/>
      <c r="J177" s="61"/>
      <c r="K177" s="61"/>
      <c r="L177" s="61"/>
      <c r="M177" s="61"/>
    </row>
    <row r="178" spans="1:13" ht="15.75" x14ac:dyDescent="0.25">
      <c r="A178" s="154"/>
      <c r="B178" s="140"/>
      <c r="C178" s="140"/>
      <c r="D178" s="140"/>
      <c r="E178" s="140"/>
      <c r="F178" s="61"/>
      <c r="G178" s="61"/>
      <c r="H178" s="61"/>
      <c r="I178" s="61"/>
      <c r="J178" s="61"/>
      <c r="K178" s="61"/>
      <c r="L178" s="61"/>
      <c r="M178" s="61"/>
    </row>
    <row r="179" spans="1:13" ht="15.75" x14ac:dyDescent="0.25">
      <c r="A179" s="154"/>
      <c r="B179" s="140"/>
      <c r="C179" s="140"/>
      <c r="D179" s="140"/>
      <c r="E179" s="140"/>
      <c r="F179" s="61"/>
      <c r="G179" s="61"/>
      <c r="H179" s="61"/>
      <c r="I179" s="61"/>
      <c r="J179" s="61"/>
      <c r="K179" s="61"/>
      <c r="L179" s="61"/>
      <c r="M179" s="61"/>
    </row>
    <row r="180" spans="1:13" ht="15.75" x14ac:dyDescent="0.25">
      <c r="A180" s="154"/>
      <c r="B180" s="140"/>
      <c r="C180" s="140"/>
      <c r="D180" s="140"/>
      <c r="E180" s="140"/>
      <c r="F180" s="61"/>
      <c r="G180" s="61"/>
      <c r="H180" s="61"/>
      <c r="I180" s="61"/>
      <c r="J180" s="61"/>
      <c r="K180" s="61"/>
      <c r="L180" s="61"/>
      <c r="M180" s="61"/>
    </row>
    <row r="181" spans="1:13" ht="15.75" x14ac:dyDescent="0.25">
      <c r="A181" s="154"/>
      <c r="B181" s="140"/>
      <c r="C181" s="140"/>
      <c r="D181" s="140"/>
      <c r="E181" s="140"/>
      <c r="F181" s="61"/>
      <c r="G181" s="61"/>
      <c r="H181" s="61"/>
      <c r="I181" s="61"/>
      <c r="J181" s="61"/>
      <c r="K181" s="61"/>
      <c r="L181" s="61"/>
      <c r="M181" s="61"/>
    </row>
    <row r="182" spans="1:13" ht="15.75" x14ac:dyDescent="0.25">
      <c r="A182" s="154"/>
      <c r="B182" s="140"/>
      <c r="C182" s="140"/>
      <c r="D182" s="140"/>
      <c r="E182" s="140"/>
      <c r="F182" s="61"/>
      <c r="G182" s="61"/>
      <c r="H182" s="61"/>
      <c r="I182" s="61"/>
      <c r="J182" s="61"/>
      <c r="K182" s="61"/>
      <c r="L182" s="61"/>
      <c r="M182" s="61"/>
    </row>
    <row r="183" spans="1:13" ht="15.75" x14ac:dyDescent="0.25">
      <c r="A183" s="154"/>
      <c r="B183" s="140"/>
      <c r="C183" s="140"/>
      <c r="D183" s="140"/>
      <c r="E183" s="140"/>
      <c r="F183" s="61"/>
      <c r="G183" s="61"/>
      <c r="H183" s="61"/>
      <c r="I183" s="61"/>
      <c r="J183" s="61"/>
      <c r="K183" s="61"/>
      <c r="L183" s="61"/>
      <c r="M183" s="61"/>
    </row>
    <row r="184" spans="1:13" ht="15.75" x14ac:dyDescent="0.25">
      <c r="A184" s="139" t="s">
        <v>1675</v>
      </c>
      <c r="B184" s="140"/>
      <c r="C184" s="140"/>
      <c r="D184" s="140"/>
      <c r="E184" s="140"/>
      <c r="F184" s="61"/>
      <c r="G184" s="61"/>
      <c r="H184" s="61"/>
      <c r="I184" s="61"/>
      <c r="J184" s="61"/>
      <c r="K184" s="61"/>
      <c r="L184" s="61"/>
      <c r="M184" s="61"/>
    </row>
    <row r="185" spans="1:13" ht="15.75" x14ac:dyDescent="0.25">
      <c r="A185" s="140"/>
      <c r="B185" s="140"/>
      <c r="C185" s="140"/>
      <c r="D185" s="140"/>
      <c r="E185" s="140"/>
      <c r="F185" s="61"/>
      <c r="G185" s="61"/>
      <c r="H185" s="61"/>
      <c r="I185" s="61"/>
      <c r="J185" s="61"/>
      <c r="K185" s="61"/>
      <c r="L185" s="61"/>
      <c r="M185" s="61"/>
    </row>
    <row r="186" spans="1:13" ht="15.75" x14ac:dyDescent="0.25">
      <c r="A186" s="139" t="s">
        <v>1979</v>
      </c>
      <c r="B186" s="139"/>
      <c r="C186" s="139"/>
      <c r="D186" s="139"/>
      <c r="E186" s="140"/>
      <c r="F186" s="61"/>
      <c r="G186" s="61"/>
      <c r="H186" s="61"/>
      <c r="I186" s="61"/>
      <c r="J186" s="61"/>
      <c r="K186" s="61"/>
      <c r="L186" s="61"/>
      <c r="M186" s="61"/>
    </row>
    <row r="187" spans="1:13" ht="15.75" x14ac:dyDescent="0.25">
      <c r="A187" s="140"/>
      <c r="B187" s="140"/>
      <c r="C187" s="140"/>
      <c r="D187" s="140"/>
      <c r="E187" s="140"/>
      <c r="F187" s="61"/>
      <c r="G187" s="61"/>
      <c r="H187" s="61"/>
      <c r="I187" s="61"/>
      <c r="J187" s="61"/>
      <c r="K187" s="61"/>
      <c r="L187" s="61"/>
      <c r="M187" s="61"/>
    </row>
    <row r="188" spans="1:13" ht="15.75" x14ac:dyDescent="0.25">
      <c r="A188" s="139" t="s">
        <v>29</v>
      </c>
      <c r="B188" s="123"/>
      <c r="C188" s="141">
        <v>2025</v>
      </c>
      <c r="D188" s="123"/>
      <c r="E188" s="123"/>
      <c r="F188" s="61"/>
      <c r="G188" s="61"/>
      <c r="H188" s="61"/>
      <c r="I188" s="61"/>
      <c r="J188" s="61"/>
      <c r="K188" s="61"/>
      <c r="L188" s="61"/>
      <c r="M188" s="61"/>
    </row>
    <row r="189" spans="1:13" ht="15.75" x14ac:dyDescent="0.25">
      <c r="A189" s="154" t="s">
        <v>62</v>
      </c>
      <c r="B189" s="142"/>
      <c r="C189" s="328">
        <v>0</v>
      </c>
      <c r="D189" s="143"/>
      <c r="E189" s="144"/>
      <c r="F189" s="61"/>
      <c r="G189" s="61"/>
      <c r="H189" s="61"/>
      <c r="I189" s="61"/>
      <c r="J189" s="61"/>
      <c r="K189" s="61"/>
      <c r="L189" s="61"/>
      <c r="M189" s="61"/>
    </row>
    <row r="190" spans="1:13" ht="15.75" x14ac:dyDescent="0.25">
      <c r="A190" s="154" t="s">
        <v>63</v>
      </c>
      <c r="B190" s="142"/>
      <c r="C190" s="328">
        <v>0</v>
      </c>
      <c r="D190" s="143"/>
      <c r="E190" s="144"/>
      <c r="F190" s="61"/>
      <c r="G190" s="61"/>
      <c r="H190" s="61"/>
      <c r="I190" s="61"/>
      <c r="J190" s="61"/>
      <c r="K190" s="61"/>
      <c r="L190" s="61"/>
      <c r="M190" s="61"/>
    </row>
    <row r="191" spans="1:13" ht="15.75" x14ac:dyDescent="0.25">
      <c r="A191" s="154" t="s">
        <v>64</v>
      </c>
      <c r="B191" s="142"/>
      <c r="C191" s="328">
        <v>0</v>
      </c>
      <c r="D191" s="143"/>
      <c r="E191" s="144"/>
      <c r="F191" s="61"/>
      <c r="G191" s="61"/>
      <c r="H191" s="61"/>
      <c r="I191" s="61"/>
      <c r="J191" s="61"/>
      <c r="K191" s="61"/>
      <c r="L191" s="61"/>
      <c r="M191" s="61"/>
    </row>
    <row r="192" spans="1:13" ht="15.75" x14ac:dyDescent="0.25">
      <c r="A192" s="154" t="s">
        <v>65</v>
      </c>
      <c r="B192" s="142"/>
      <c r="C192" s="328">
        <v>0</v>
      </c>
      <c r="D192" s="143"/>
      <c r="E192" s="144"/>
      <c r="F192" s="61"/>
      <c r="G192" s="61"/>
      <c r="H192" s="61"/>
      <c r="I192" s="61"/>
      <c r="J192" s="61"/>
      <c r="K192" s="61"/>
      <c r="L192" s="61"/>
      <c r="M192" s="61"/>
    </row>
    <row r="193" spans="1:13" ht="15.75" x14ac:dyDescent="0.25">
      <c r="A193" s="154" t="s">
        <v>66</v>
      </c>
      <c r="B193" s="142"/>
      <c r="C193" s="328">
        <v>0</v>
      </c>
      <c r="D193" s="143"/>
      <c r="E193" s="144"/>
      <c r="F193" s="61"/>
      <c r="G193" s="61"/>
      <c r="H193" s="61"/>
      <c r="I193" s="61"/>
      <c r="J193" s="61"/>
      <c r="K193" s="61"/>
      <c r="L193" s="61"/>
      <c r="M193" s="61"/>
    </row>
    <row r="194" spans="1:13" ht="15.75" x14ac:dyDescent="0.25">
      <c r="A194" s="154" t="s">
        <v>1672</v>
      </c>
      <c r="B194" s="142"/>
      <c r="C194" s="42">
        <v>0</v>
      </c>
      <c r="D194" s="143"/>
      <c r="E194" s="144"/>
      <c r="F194" s="61"/>
      <c r="G194" s="61"/>
      <c r="H194" s="61"/>
      <c r="I194" s="61"/>
      <c r="J194" s="61"/>
      <c r="K194" s="61"/>
      <c r="L194" s="61"/>
      <c r="M194" s="61"/>
    </row>
    <row r="195" spans="1:13" ht="15.75" x14ac:dyDescent="0.25">
      <c r="A195" s="154" t="s">
        <v>67</v>
      </c>
      <c r="B195" s="142"/>
      <c r="C195" s="42">
        <v>0</v>
      </c>
      <c r="D195" s="143"/>
      <c r="E195" s="144"/>
      <c r="F195" s="61"/>
      <c r="G195" s="61"/>
      <c r="H195" s="61"/>
      <c r="I195" s="61"/>
      <c r="J195" s="61"/>
      <c r="K195" s="61"/>
      <c r="L195" s="61"/>
      <c r="M195" s="61"/>
    </row>
    <row r="196" spans="1:13" ht="15.75" x14ac:dyDescent="0.25">
      <c r="A196" s="154" t="s">
        <v>68</v>
      </c>
      <c r="B196" s="151"/>
      <c r="C196" s="41">
        <v>0</v>
      </c>
      <c r="D196" s="143"/>
      <c r="E196" s="144"/>
      <c r="F196" s="61"/>
      <c r="G196" s="61"/>
      <c r="H196" s="61"/>
      <c r="I196" s="61"/>
      <c r="J196" s="61"/>
      <c r="K196" s="61"/>
      <c r="L196" s="61"/>
      <c r="M196" s="61"/>
    </row>
    <row r="197" spans="1:13" ht="15.75" x14ac:dyDescent="0.25">
      <c r="A197" s="124" t="s">
        <v>69</v>
      </c>
      <c r="B197" s="190"/>
      <c r="C197" s="158">
        <f>SUM(C189:C196)</f>
        <v>0</v>
      </c>
      <c r="D197" s="275"/>
      <c r="E197" s="275"/>
      <c r="F197" s="61"/>
      <c r="G197" s="61"/>
      <c r="H197" s="61"/>
      <c r="I197" s="61"/>
      <c r="J197" s="61"/>
      <c r="K197" s="61"/>
      <c r="L197" s="61"/>
      <c r="M197" s="61"/>
    </row>
    <row r="198" spans="1:13" ht="15.75" x14ac:dyDescent="0.25">
      <c r="A198" s="140"/>
      <c r="B198" s="140"/>
      <c r="C198" s="140"/>
      <c r="D198" s="140"/>
      <c r="E198" s="140"/>
      <c r="F198" s="61"/>
      <c r="G198" s="61"/>
      <c r="H198" s="61"/>
      <c r="I198" s="61"/>
      <c r="J198" s="61"/>
      <c r="K198" s="61"/>
      <c r="L198" s="61"/>
      <c r="M198" s="61"/>
    </row>
    <row r="199" spans="1:13" ht="15.75" x14ac:dyDescent="0.25">
      <c r="A199" s="140"/>
      <c r="B199" s="140"/>
      <c r="C199" s="140"/>
      <c r="D199" s="140"/>
      <c r="E199" s="140"/>
      <c r="F199" s="61"/>
      <c r="G199" s="61"/>
      <c r="H199" s="61"/>
      <c r="I199" s="61"/>
      <c r="J199" s="61"/>
      <c r="K199" s="61"/>
      <c r="L199" s="61"/>
      <c r="M199" s="61"/>
    </row>
    <row r="200" spans="1:13" ht="15.75" x14ac:dyDescent="0.25">
      <c r="A200" s="139" t="s">
        <v>70</v>
      </c>
      <c r="B200" s="140" t="s">
        <v>4</v>
      </c>
      <c r="C200" s="140"/>
      <c r="D200" s="140"/>
      <c r="E200" s="140"/>
      <c r="F200" s="61"/>
      <c r="G200" s="61"/>
      <c r="H200" s="61"/>
      <c r="I200" s="61"/>
      <c r="J200" s="61"/>
      <c r="K200" s="61"/>
      <c r="L200" s="61"/>
      <c r="M200" s="61"/>
    </row>
    <row r="201" spans="1:13" ht="15.75" x14ac:dyDescent="0.25">
      <c r="A201" s="140"/>
      <c r="B201" s="140"/>
      <c r="C201" s="140"/>
      <c r="D201" s="140"/>
      <c r="E201" s="140" t="s">
        <v>4</v>
      </c>
      <c r="F201" s="61"/>
      <c r="G201" s="61"/>
      <c r="H201" s="61"/>
      <c r="I201" s="61"/>
      <c r="J201" s="61"/>
      <c r="K201" s="61"/>
      <c r="L201" s="61"/>
      <c r="M201" s="61"/>
    </row>
    <row r="202" spans="1:13" ht="15.75" x14ac:dyDescent="0.25">
      <c r="A202" s="139" t="s">
        <v>1980</v>
      </c>
      <c r="B202" s="139"/>
      <c r="C202" s="139"/>
      <c r="D202" s="139"/>
      <c r="E202" s="140"/>
      <c r="F202" s="61"/>
      <c r="G202" s="61"/>
      <c r="H202" s="61"/>
      <c r="I202" s="61"/>
      <c r="J202" s="61"/>
      <c r="K202" s="61"/>
      <c r="L202" s="61"/>
      <c r="M202" s="61"/>
    </row>
    <row r="203" spans="1:13" ht="15.75" x14ac:dyDescent="0.25">
      <c r="A203" s="139"/>
      <c r="B203" s="140"/>
      <c r="C203" s="140"/>
      <c r="D203" s="140"/>
      <c r="E203" s="140"/>
      <c r="F203" s="61"/>
      <c r="G203" s="61"/>
      <c r="H203" s="61"/>
      <c r="I203" s="61"/>
      <c r="J203" s="61"/>
      <c r="K203" s="61"/>
      <c r="L203" s="61"/>
      <c r="M203" s="61"/>
    </row>
    <row r="204" spans="1:13" ht="15.75" x14ac:dyDescent="0.25">
      <c r="A204" s="139" t="s">
        <v>71</v>
      </c>
      <c r="B204" s="123"/>
      <c r="C204" s="141">
        <v>2025</v>
      </c>
      <c r="D204" s="123"/>
      <c r="E204" s="123"/>
      <c r="F204" s="61"/>
      <c r="G204" s="61"/>
      <c r="H204" s="61"/>
      <c r="I204" s="61"/>
      <c r="J204" s="61"/>
      <c r="K204" s="61"/>
      <c r="L204" s="61"/>
      <c r="M204" s="61"/>
    </row>
    <row r="205" spans="1:13" ht="15.75" x14ac:dyDescent="0.25">
      <c r="A205" s="154" t="s">
        <v>72</v>
      </c>
      <c r="B205" s="142"/>
      <c r="C205" s="42">
        <v>22301255.02</v>
      </c>
      <c r="D205" s="155"/>
      <c r="E205" s="150"/>
      <c r="F205" s="61"/>
      <c r="G205" s="61"/>
      <c r="H205" s="61"/>
      <c r="I205" s="61"/>
      <c r="J205" s="61"/>
      <c r="K205" s="61"/>
      <c r="L205" s="61"/>
      <c r="M205" s="61"/>
    </row>
    <row r="206" spans="1:13" ht="15.75" x14ac:dyDescent="0.25">
      <c r="A206" s="154" t="s">
        <v>73</v>
      </c>
      <c r="B206" s="151"/>
      <c r="C206" s="41">
        <v>1277156.05</v>
      </c>
      <c r="D206" s="155"/>
      <c r="E206" s="150"/>
      <c r="F206" s="61"/>
      <c r="G206" s="61"/>
      <c r="H206" s="61"/>
      <c r="I206" s="61"/>
      <c r="J206" s="61"/>
      <c r="K206" s="61"/>
      <c r="L206" s="61"/>
      <c r="M206" s="61"/>
    </row>
    <row r="207" spans="1:13" ht="15.75" x14ac:dyDescent="0.25">
      <c r="A207" s="139" t="s">
        <v>74</v>
      </c>
      <c r="B207" s="190"/>
      <c r="C207" s="202">
        <f>SUM(C205:C206)</f>
        <v>23578411.07</v>
      </c>
      <c r="D207" s="203"/>
      <c r="E207" s="204"/>
      <c r="F207" s="61"/>
      <c r="G207" s="61"/>
      <c r="H207" s="61"/>
      <c r="I207" s="61"/>
      <c r="J207" s="61"/>
      <c r="K207" s="61"/>
      <c r="L207" s="61"/>
      <c r="M207" s="61"/>
    </row>
    <row r="208" spans="1:13" ht="15.75" x14ac:dyDescent="0.25">
      <c r="A208" s="140"/>
      <c r="B208" s="140"/>
      <c r="C208" s="140"/>
      <c r="D208" s="140"/>
      <c r="E208" s="140"/>
      <c r="F208" s="61"/>
      <c r="G208" s="61"/>
      <c r="H208" s="61"/>
      <c r="I208" s="61"/>
      <c r="J208" s="61"/>
      <c r="K208" s="61"/>
      <c r="L208" s="61"/>
      <c r="M208" s="61"/>
    </row>
    <row r="209" spans="1:13" ht="15.75" x14ac:dyDescent="0.25">
      <c r="A209" s="140"/>
      <c r="B209" s="140"/>
      <c r="C209" s="140"/>
      <c r="D209" s="140"/>
      <c r="E209" s="140"/>
      <c r="F209" s="61"/>
      <c r="G209" s="61"/>
      <c r="H209" s="61"/>
      <c r="I209" s="61"/>
      <c r="J209" s="61"/>
      <c r="K209" s="61"/>
      <c r="L209" s="61"/>
      <c r="M209" s="61"/>
    </row>
    <row r="210" spans="1:13" ht="15.75" x14ac:dyDescent="0.25">
      <c r="A210" s="140"/>
      <c r="B210" s="140"/>
      <c r="C210" s="140"/>
      <c r="D210" s="140"/>
      <c r="E210" s="140"/>
      <c r="F210" s="61"/>
      <c r="G210" s="61"/>
      <c r="H210" s="61"/>
      <c r="I210" s="61"/>
      <c r="J210" s="61"/>
      <c r="K210" s="61"/>
      <c r="L210" s="61"/>
      <c r="M210" s="61"/>
    </row>
    <row r="211" spans="1:13" ht="15.75" x14ac:dyDescent="0.25">
      <c r="A211" s="139" t="s">
        <v>75</v>
      </c>
      <c r="B211" s="140"/>
      <c r="C211" s="140"/>
      <c r="D211" s="148" t="s">
        <v>4</v>
      </c>
      <c r="E211" s="148"/>
      <c r="F211" s="61"/>
      <c r="G211" s="61"/>
      <c r="H211" s="61"/>
      <c r="I211" s="61"/>
      <c r="J211" s="61"/>
      <c r="K211" s="61"/>
      <c r="L211" s="61"/>
      <c r="M211" s="61"/>
    </row>
    <row r="212" spans="1:13" ht="15.75" x14ac:dyDescent="0.25">
      <c r="A212" s="140"/>
      <c r="B212" s="140"/>
      <c r="C212" s="140"/>
      <c r="D212" s="140"/>
      <c r="E212" s="140"/>
      <c r="F212" s="61"/>
      <c r="G212" s="61"/>
      <c r="H212" s="61"/>
      <c r="I212" s="61"/>
      <c r="J212" s="61"/>
      <c r="K212" s="61"/>
      <c r="L212" s="61"/>
      <c r="M212" s="61"/>
    </row>
    <row r="213" spans="1:13" ht="15.75" x14ac:dyDescent="0.25">
      <c r="A213" s="139" t="s">
        <v>1981</v>
      </c>
      <c r="B213" s="139"/>
      <c r="C213" s="139"/>
      <c r="D213" s="139"/>
      <c r="E213" s="140"/>
      <c r="F213" s="61"/>
      <c r="G213" s="61"/>
      <c r="H213" s="61"/>
      <c r="I213" s="61"/>
      <c r="J213" s="61"/>
      <c r="K213" s="61"/>
      <c r="L213" s="61"/>
      <c r="M213" s="61"/>
    </row>
    <row r="214" spans="1:13" ht="15.75" x14ac:dyDescent="0.25">
      <c r="A214" s="140"/>
      <c r="B214" s="140"/>
      <c r="C214" s="140"/>
      <c r="D214" s="140"/>
      <c r="E214" s="140"/>
      <c r="F214" s="61"/>
      <c r="G214" s="61"/>
      <c r="H214" s="61"/>
      <c r="I214" s="61"/>
      <c r="J214" s="61"/>
      <c r="K214" s="61"/>
      <c r="L214" s="61"/>
      <c r="M214" s="61"/>
    </row>
    <row r="215" spans="1:13" ht="15.75" x14ac:dyDescent="0.25">
      <c r="A215" s="123" t="s">
        <v>29</v>
      </c>
      <c r="B215" s="123">
        <v>2025</v>
      </c>
      <c r="C215" s="141">
        <v>2025</v>
      </c>
      <c r="D215" s="123"/>
      <c r="E215" s="123"/>
      <c r="F215" s="61"/>
      <c r="G215" s="61"/>
      <c r="H215" s="61"/>
      <c r="I215" s="61"/>
      <c r="J215" s="61"/>
      <c r="K215" s="61"/>
      <c r="L215" s="61"/>
      <c r="M215" s="61"/>
    </row>
    <row r="216" spans="1:13" ht="15.75" x14ac:dyDescent="0.25">
      <c r="A216" s="154" t="s">
        <v>1990</v>
      </c>
      <c r="B216" s="142"/>
      <c r="C216" s="42">
        <v>119367149.87</v>
      </c>
      <c r="D216" s="155"/>
      <c r="E216" s="191"/>
      <c r="F216" s="61"/>
      <c r="G216" s="61"/>
      <c r="H216" s="61"/>
      <c r="I216" s="61"/>
      <c r="J216" s="61"/>
      <c r="K216" s="61"/>
      <c r="L216" s="61"/>
      <c r="M216" s="61"/>
    </row>
    <row r="217" spans="1:13" ht="15.75" x14ac:dyDescent="0.25">
      <c r="A217" s="154" t="s">
        <v>1671</v>
      </c>
      <c r="B217" s="151"/>
      <c r="C217" s="41">
        <v>5205228.84</v>
      </c>
      <c r="D217" s="155"/>
      <c r="E217" s="191"/>
      <c r="F217" s="61"/>
      <c r="G217" s="61"/>
      <c r="H217" s="61"/>
      <c r="I217" s="61"/>
      <c r="J217" s="61"/>
      <c r="K217" s="61"/>
      <c r="L217" s="61"/>
      <c r="M217" s="61"/>
    </row>
    <row r="218" spans="1:13" ht="15.75" x14ac:dyDescent="0.25">
      <c r="A218" s="139" t="s">
        <v>77</v>
      </c>
      <c r="B218" s="175"/>
      <c r="C218" s="158">
        <f>SUM(C216:C217)</f>
        <v>124572378.71000001</v>
      </c>
      <c r="D218" s="203"/>
      <c r="E218" s="204"/>
      <c r="F218" s="61"/>
      <c r="G218" s="61"/>
      <c r="H218" s="61"/>
      <c r="I218" s="61"/>
      <c r="J218" s="61"/>
      <c r="K218" s="61"/>
      <c r="L218" s="61"/>
      <c r="M218" s="61"/>
    </row>
    <row r="219" spans="1:13" ht="15" x14ac:dyDescent="0.25">
      <c r="A219"/>
      <c r="B219"/>
      <c r="C219"/>
      <c r="D219"/>
      <c r="E219"/>
      <c r="F219" s="61"/>
      <c r="G219" s="61"/>
      <c r="H219" s="61"/>
      <c r="I219" s="61"/>
      <c r="J219" s="61"/>
      <c r="K219" s="61"/>
      <c r="L219" s="61"/>
      <c r="M219" s="61"/>
    </row>
    <row r="220" spans="1:13" ht="15.75" x14ac:dyDescent="0.25">
      <c r="A220" s="140"/>
      <c r="B220" s="140"/>
      <c r="C220" s="140"/>
      <c r="D220" s="140"/>
      <c r="E220" s="140"/>
      <c r="F220" s="61"/>
      <c r="G220" s="61"/>
      <c r="H220" s="61"/>
      <c r="I220" s="61"/>
      <c r="J220" s="61"/>
      <c r="K220" s="61"/>
      <c r="L220" s="61"/>
      <c r="M220" s="61"/>
    </row>
    <row r="221" spans="1:13" ht="15.75" x14ac:dyDescent="0.25">
      <c r="A221" s="139" t="s">
        <v>78</v>
      </c>
      <c r="B221" s="140"/>
      <c r="C221" s="140"/>
      <c r="D221" s="140"/>
      <c r="E221" s="140"/>
      <c r="F221" s="61"/>
      <c r="G221" s="61"/>
      <c r="H221" s="61"/>
      <c r="I221" s="61"/>
      <c r="J221" s="61"/>
      <c r="K221" s="61"/>
      <c r="L221" s="61"/>
      <c r="M221" s="61"/>
    </row>
    <row r="222" spans="1:13" ht="15.75" x14ac:dyDescent="0.25">
      <c r="A222" s="139"/>
      <c r="B222" s="140"/>
      <c r="C222" s="140"/>
      <c r="D222" s="140"/>
      <c r="E222" s="140"/>
      <c r="F222" s="61"/>
      <c r="G222" s="61"/>
      <c r="H222" s="61"/>
      <c r="I222" s="61"/>
      <c r="J222" s="61"/>
      <c r="K222" s="61"/>
      <c r="L222" s="61"/>
      <c r="M222" s="61"/>
    </row>
    <row r="223" spans="1:13" ht="15.75" x14ac:dyDescent="0.25">
      <c r="A223" s="139" t="s">
        <v>1982</v>
      </c>
      <c r="B223" s="139"/>
      <c r="C223" s="139"/>
      <c r="D223" s="139"/>
      <c r="E223" s="140"/>
      <c r="F223" s="61"/>
      <c r="G223" s="61"/>
      <c r="H223" s="61"/>
      <c r="I223" s="61"/>
      <c r="J223" s="61"/>
      <c r="K223" s="61"/>
      <c r="L223" s="61"/>
      <c r="M223" s="61"/>
    </row>
    <row r="224" spans="1:13" ht="15.75" x14ac:dyDescent="0.25">
      <c r="A224" s="139"/>
      <c r="B224" s="139"/>
      <c r="C224" s="139"/>
      <c r="D224" s="140"/>
      <c r="E224" s="140"/>
      <c r="F224" s="61"/>
      <c r="G224" s="61"/>
      <c r="H224" s="61"/>
      <c r="I224" s="61"/>
      <c r="J224" s="61"/>
      <c r="K224" s="61"/>
      <c r="L224" s="61"/>
      <c r="M224" s="61"/>
    </row>
    <row r="225" spans="1:13" ht="15.75" x14ac:dyDescent="0.25">
      <c r="A225" s="139"/>
      <c r="B225" s="140"/>
      <c r="C225" s="140"/>
      <c r="D225" s="140"/>
      <c r="E225" s="140"/>
      <c r="F225" s="61"/>
      <c r="G225" s="61"/>
      <c r="H225" s="61"/>
      <c r="I225" s="61"/>
      <c r="J225" s="61"/>
      <c r="K225" s="61"/>
      <c r="L225" s="61"/>
      <c r="M225" s="61"/>
    </row>
    <row r="226" spans="1:13" ht="15.75" x14ac:dyDescent="0.25">
      <c r="A226" s="122" t="s">
        <v>29</v>
      </c>
      <c r="B226" s="123"/>
      <c r="C226" s="141">
        <v>2025</v>
      </c>
      <c r="D226" s="123"/>
      <c r="E226" s="123"/>
      <c r="F226" s="61"/>
      <c r="G226" s="61"/>
      <c r="H226" s="61"/>
      <c r="I226" s="61"/>
      <c r="J226" s="61"/>
      <c r="K226" s="61"/>
      <c r="L226" s="61"/>
      <c r="M226" s="61"/>
    </row>
    <row r="227" spans="1:13" ht="15.75" x14ac:dyDescent="0.25">
      <c r="A227" s="154" t="s">
        <v>79</v>
      </c>
      <c r="B227" s="142"/>
      <c r="C227" s="42">
        <v>0</v>
      </c>
      <c r="D227" s="155"/>
      <c r="E227" s="150"/>
      <c r="F227" s="61"/>
      <c r="G227" s="61"/>
      <c r="H227" s="61"/>
      <c r="I227" s="61"/>
      <c r="J227" s="61"/>
      <c r="K227" s="61"/>
      <c r="L227" s="61"/>
      <c r="M227" s="61"/>
    </row>
    <row r="228" spans="1:13" ht="15.75" x14ac:dyDescent="0.25">
      <c r="A228" s="154" t="s">
        <v>80</v>
      </c>
      <c r="B228" s="142"/>
      <c r="C228" s="42">
        <v>0</v>
      </c>
      <c r="D228" s="155"/>
      <c r="E228" s="150"/>
      <c r="F228" s="61"/>
      <c r="G228" s="61"/>
      <c r="H228" s="61"/>
      <c r="I228" s="61"/>
      <c r="J228" s="61"/>
      <c r="K228" s="61"/>
      <c r="L228" s="61"/>
      <c r="M228" s="61"/>
    </row>
    <row r="229" spans="1:13" ht="15.75" x14ac:dyDescent="0.25">
      <c r="A229" s="154" t="s">
        <v>81</v>
      </c>
      <c r="B229" s="142"/>
      <c r="C229" s="42">
        <v>0</v>
      </c>
      <c r="D229" s="155"/>
      <c r="E229" s="150"/>
      <c r="F229" s="61"/>
      <c r="G229" s="61"/>
      <c r="H229" s="61"/>
      <c r="I229" s="61"/>
      <c r="J229" s="61"/>
      <c r="K229" s="61"/>
      <c r="L229" s="61"/>
      <c r="M229" s="61"/>
    </row>
    <row r="230" spans="1:13" ht="15.75" x14ac:dyDescent="0.25">
      <c r="A230" s="154" t="s">
        <v>82</v>
      </c>
      <c r="B230" s="142"/>
      <c r="C230" s="42">
        <v>0</v>
      </c>
      <c r="D230" s="155"/>
      <c r="E230" s="150"/>
      <c r="F230" s="61"/>
      <c r="G230" s="61"/>
      <c r="H230" s="61"/>
      <c r="I230" s="61"/>
      <c r="J230" s="61"/>
      <c r="K230" s="61"/>
      <c r="L230" s="61"/>
      <c r="M230" s="61"/>
    </row>
    <row r="231" spans="1:13" ht="15.75" x14ac:dyDescent="0.25">
      <c r="A231" s="154" t="s">
        <v>83</v>
      </c>
      <c r="B231" s="151"/>
      <c r="C231" s="41">
        <v>0</v>
      </c>
      <c r="D231" s="155"/>
      <c r="E231" s="150"/>
      <c r="F231" s="61"/>
      <c r="G231" s="61"/>
      <c r="H231" s="61"/>
      <c r="I231" s="61"/>
      <c r="J231" s="61"/>
      <c r="K231" s="61"/>
      <c r="L231" s="61"/>
      <c r="M231" s="61"/>
    </row>
    <row r="232" spans="1:13" ht="15.75" x14ac:dyDescent="0.25">
      <c r="A232" s="124" t="s">
        <v>84</v>
      </c>
      <c r="B232" s="175"/>
      <c r="C232" s="146">
        <f>SUM(C227:C231)</f>
        <v>0</v>
      </c>
      <c r="D232" s="203"/>
      <c r="E232" s="150"/>
      <c r="F232" s="61"/>
      <c r="G232" s="61"/>
      <c r="H232" s="61"/>
      <c r="I232" s="61"/>
      <c r="J232" s="61"/>
      <c r="K232" s="61"/>
      <c r="L232" s="61"/>
      <c r="M232" s="61"/>
    </row>
    <row r="233" spans="1:13" ht="15.75" x14ac:dyDescent="0.25">
      <c r="A233" s="140"/>
      <c r="B233" s="140"/>
      <c r="C233" s="140"/>
      <c r="D233" s="159"/>
      <c r="E233" s="140"/>
      <c r="F233" s="61"/>
      <c r="G233" s="61"/>
      <c r="H233" s="61"/>
      <c r="I233" s="61"/>
      <c r="J233" s="61"/>
      <c r="K233" s="61"/>
      <c r="L233" s="61"/>
      <c r="M233" s="61"/>
    </row>
    <row r="234" spans="1:13" ht="15.75" x14ac:dyDescent="0.25">
      <c r="A234" s="140"/>
      <c r="B234" s="161"/>
      <c r="C234" s="140"/>
      <c r="D234" s="156"/>
      <c r="E234" s="140"/>
      <c r="F234" s="61"/>
      <c r="G234" s="61"/>
      <c r="H234" s="61"/>
      <c r="I234" s="61"/>
      <c r="J234" s="61"/>
      <c r="K234" s="61"/>
      <c r="L234" s="61"/>
      <c r="M234" s="61"/>
    </row>
    <row r="235" spans="1:13" ht="15.75" x14ac:dyDescent="0.25">
      <c r="A235" s="140"/>
      <c r="B235" s="161"/>
      <c r="C235" s="140"/>
      <c r="D235" s="156"/>
      <c r="E235" s="140"/>
      <c r="F235" s="61"/>
      <c r="G235" s="61"/>
      <c r="H235" s="61"/>
      <c r="I235" s="61"/>
      <c r="J235" s="61"/>
      <c r="K235" s="61"/>
      <c r="L235" s="61"/>
      <c r="M235" s="61"/>
    </row>
    <row r="236" spans="1:13" ht="15.75" x14ac:dyDescent="0.25">
      <c r="A236" s="139"/>
      <c r="B236" s="140"/>
      <c r="C236" s="140"/>
      <c r="D236" s="140"/>
      <c r="E236" s="140"/>
    </row>
    <row r="237" spans="1:13" ht="15.75" x14ac:dyDescent="0.25">
      <c r="A237" s="139" t="s">
        <v>85</v>
      </c>
      <c r="B237" s="162"/>
      <c r="C237" s="162"/>
      <c r="D237" s="160"/>
      <c r="E237" s="160"/>
    </row>
    <row r="238" spans="1:13" ht="15.75" x14ac:dyDescent="0.25">
      <c r="A238" s="140"/>
      <c r="B238" s="160"/>
      <c r="C238" s="160"/>
      <c r="D238" s="160"/>
      <c r="E238" s="160"/>
    </row>
    <row r="239" spans="1:13" ht="15.75" x14ac:dyDescent="0.25">
      <c r="A239" s="163">
        <v>2025</v>
      </c>
      <c r="B239" s="164"/>
      <c r="C239" s="164"/>
      <c r="D239" s="164"/>
      <c r="E239" s="165"/>
    </row>
    <row r="240" spans="1:13" ht="38.25" x14ac:dyDescent="0.2">
      <c r="A240" s="360"/>
      <c r="B240" s="361" t="s">
        <v>86</v>
      </c>
      <c r="C240" s="357" t="s">
        <v>86</v>
      </c>
      <c r="D240" s="357" t="s">
        <v>87</v>
      </c>
      <c r="E240" s="358" t="s">
        <v>88</v>
      </c>
      <c r="F240" s="359" t="s">
        <v>89</v>
      </c>
    </row>
    <row r="241" spans="1:6" ht="15.75" x14ac:dyDescent="0.2">
      <c r="A241" s="171" t="s">
        <v>143</v>
      </c>
      <c r="B241" s="334"/>
      <c r="C241" s="334">
        <v>652135593.80999994</v>
      </c>
      <c r="D241" s="335">
        <v>148851680.44</v>
      </c>
      <c r="E241" s="335">
        <v>2761087.82</v>
      </c>
      <c r="F241" s="336">
        <f>SUM(C241:E241)</f>
        <v>803748362.07000005</v>
      </c>
    </row>
    <row r="242" spans="1:6" x14ac:dyDescent="0.2">
      <c r="A242" s="337" t="s">
        <v>142</v>
      </c>
      <c r="B242" s="338"/>
      <c r="C242" s="338">
        <v>0</v>
      </c>
      <c r="D242" s="339">
        <v>0</v>
      </c>
      <c r="E242" s="340">
        <v>0</v>
      </c>
      <c r="F242" s="341">
        <f>SUM(C242:E242)</f>
        <v>0</v>
      </c>
    </row>
    <row r="243" spans="1:6" x14ac:dyDescent="0.2">
      <c r="A243" s="342" t="s">
        <v>144</v>
      </c>
      <c r="B243" s="343"/>
      <c r="C243" s="343">
        <f>C241+C242</f>
        <v>652135593.80999994</v>
      </c>
      <c r="D243" s="343">
        <f t="shared" ref="D243:E243" si="0">D241+D242</f>
        <v>148851680.44</v>
      </c>
      <c r="E243" s="343">
        <f t="shared" si="0"/>
        <v>2761087.82</v>
      </c>
      <c r="F243" s="344">
        <f>F241+F242</f>
        <v>803748362.07000005</v>
      </c>
    </row>
    <row r="244" spans="1:6" x14ac:dyDescent="0.25">
      <c r="A244" s="342"/>
      <c r="B244" s="345"/>
      <c r="C244" s="345"/>
      <c r="D244" s="345"/>
      <c r="E244" s="345"/>
      <c r="F244" s="345"/>
    </row>
    <row r="245" spans="1:6" x14ac:dyDescent="0.2">
      <c r="A245" s="346" t="s">
        <v>90</v>
      </c>
      <c r="B245" s="338"/>
      <c r="C245" s="338">
        <v>0</v>
      </c>
      <c r="D245" s="338"/>
      <c r="E245" s="347"/>
      <c r="F245" s="347"/>
    </row>
    <row r="246" spans="1:6" x14ac:dyDescent="0.2">
      <c r="A246" s="348" t="s">
        <v>91</v>
      </c>
      <c r="B246" s="349"/>
      <c r="C246" s="349">
        <v>-500785240.43000001</v>
      </c>
      <c r="D246" s="343">
        <v>-104664157.40000001</v>
      </c>
      <c r="E246" s="343">
        <v>-1722864.21</v>
      </c>
      <c r="F246" s="350">
        <f>SUM(C246:E246)</f>
        <v>-607172262.04000008</v>
      </c>
    </row>
    <row r="247" spans="1:6" x14ac:dyDescent="0.25">
      <c r="A247" s="337" t="s">
        <v>92</v>
      </c>
      <c r="B247" s="351"/>
      <c r="C247" s="351">
        <v>-3230022.7</v>
      </c>
      <c r="D247" s="352">
        <v>-551260.54</v>
      </c>
      <c r="E247" s="341">
        <v>-3331.9</v>
      </c>
      <c r="F247" s="341">
        <f>SUM(C247:E247)</f>
        <v>-3784615.14</v>
      </c>
    </row>
    <row r="248" spans="1:6" x14ac:dyDescent="0.25">
      <c r="A248" s="353" t="s">
        <v>93</v>
      </c>
      <c r="B248" s="340"/>
      <c r="C248" s="340">
        <f>SUM(C246:C247)</f>
        <v>-504015263.13</v>
      </c>
      <c r="D248" s="340">
        <f>SUM(D246:D247)</f>
        <v>-105215417.94000001</v>
      </c>
      <c r="E248" s="354">
        <f>SUM(E246:E247)</f>
        <v>-1726196.1099999999</v>
      </c>
      <c r="F248" s="354">
        <f>SUM(F246:F247)</f>
        <v>-610956877.18000007</v>
      </c>
    </row>
    <row r="249" spans="1:6" ht="13.5" thickBot="1" x14ac:dyDescent="0.3">
      <c r="A249" s="355" t="s">
        <v>1680</v>
      </c>
      <c r="B249" s="356"/>
      <c r="C249" s="356">
        <f>+C243+C248</f>
        <v>148120330.67999995</v>
      </c>
      <c r="D249" s="356">
        <f>+D243+D248</f>
        <v>43636262.499999985</v>
      </c>
      <c r="E249" s="356">
        <f>+E243+E248</f>
        <v>1034891.71</v>
      </c>
      <c r="F249" s="356">
        <f>+F243+F248</f>
        <v>192791484.88999999</v>
      </c>
    </row>
    <row r="250" spans="1:6" ht="15.75" x14ac:dyDescent="0.25">
      <c r="A250" s="124"/>
      <c r="B250" s="162"/>
      <c r="C250" s="162"/>
      <c r="D250" s="162"/>
      <c r="E250" s="162"/>
    </row>
    <row r="251" spans="1:6" ht="15.75" x14ac:dyDescent="0.25">
      <c r="A251"/>
      <c r="B251" s="139"/>
      <c r="C251" s="139"/>
      <c r="D251" s="139"/>
      <c r="E251" s="140"/>
    </row>
    <row r="252" spans="1:6" ht="15.75" x14ac:dyDescent="0.25">
      <c r="A252" s="139" t="s">
        <v>1983</v>
      </c>
      <c r="B252" s="139"/>
      <c r="C252" s="139"/>
      <c r="D252" s="139"/>
      <c r="E252" s="140"/>
    </row>
    <row r="253" spans="1:6" ht="15.75" x14ac:dyDescent="0.25">
      <c r="A253" s="139"/>
      <c r="B253" s="139"/>
      <c r="C253" s="139"/>
      <c r="D253" s="139"/>
      <c r="E253" s="140"/>
    </row>
    <row r="254" spans="1:6" ht="15.75" x14ac:dyDescent="0.25">
      <c r="A254" s="140" t="s">
        <v>20</v>
      </c>
      <c r="B254" s="140"/>
      <c r="C254" s="140"/>
      <c r="D254" s="160"/>
      <c r="E254" s="148"/>
    </row>
    <row r="255" spans="1:6" ht="15.75" x14ac:dyDescent="0.25">
      <c r="A255" s="140"/>
      <c r="B255" s="140"/>
      <c r="C255" s="140"/>
      <c r="D255" s="140"/>
      <c r="E255" s="192"/>
    </row>
    <row r="256" spans="1:6" ht="15.75" x14ac:dyDescent="0.25">
      <c r="A256" s="139" t="s">
        <v>96</v>
      </c>
      <c r="B256" s="140"/>
      <c r="C256" s="140"/>
      <c r="D256" s="140"/>
      <c r="E256" s="140"/>
    </row>
    <row r="257" spans="1:5" ht="15.75" x14ac:dyDescent="0.25">
      <c r="A257" s="140"/>
      <c r="B257" s="140"/>
      <c r="C257" s="140"/>
      <c r="D257" s="140"/>
      <c r="E257" s="140"/>
    </row>
    <row r="258" spans="1:5" ht="15.75" x14ac:dyDescent="0.25">
      <c r="A258" s="140"/>
      <c r="B258" s="140"/>
      <c r="C258" s="140"/>
      <c r="D258" s="140"/>
      <c r="E258" s="140"/>
    </row>
    <row r="259" spans="1:5" ht="15.75" x14ac:dyDescent="0.25">
      <c r="A259" s="140"/>
      <c r="B259" s="140"/>
      <c r="C259" s="140"/>
      <c r="D259" s="140"/>
      <c r="E259" s="140"/>
    </row>
    <row r="260" spans="1:5" ht="15.75" x14ac:dyDescent="0.25">
      <c r="A260" s="139" t="s">
        <v>1676</v>
      </c>
      <c r="B260" s="140"/>
      <c r="C260" s="140"/>
      <c r="D260" s="140"/>
      <c r="E260" s="140"/>
    </row>
    <row r="261" spans="1:5" ht="15.75" x14ac:dyDescent="0.25">
      <c r="A261" s="140"/>
      <c r="B261" s="140"/>
      <c r="C261" s="140"/>
      <c r="D261" s="140"/>
      <c r="E261" s="140"/>
    </row>
    <row r="262" spans="1:5" ht="15.75" x14ac:dyDescent="0.25">
      <c r="A262" s="139" t="s">
        <v>1984</v>
      </c>
      <c r="B262" s="139"/>
      <c r="C262" s="139"/>
      <c r="D262" s="139"/>
      <c r="E262" s="140"/>
    </row>
    <row r="263" spans="1:5" ht="15.75" x14ac:dyDescent="0.25">
      <c r="A263" s="139" t="s">
        <v>4</v>
      </c>
      <c r="B263" s="140"/>
      <c r="C263" s="140"/>
      <c r="D263" s="140"/>
      <c r="E263" s="193"/>
    </row>
    <row r="264" spans="1:5" ht="15.75" x14ac:dyDescent="0.25">
      <c r="A264" s="123" t="s">
        <v>71</v>
      </c>
      <c r="B264" s="123"/>
      <c r="C264" s="141">
        <v>2025</v>
      </c>
      <c r="D264" s="123"/>
      <c r="E264" s="140"/>
    </row>
    <row r="265" spans="1:5" ht="15.75" x14ac:dyDescent="0.25">
      <c r="A265" s="140" t="s">
        <v>1664</v>
      </c>
      <c r="B265" s="151"/>
      <c r="C265" s="362">
        <v>144709729.91</v>
      </c>
      <c r="D265" s="155"/>
      <c r="E265" s="140"/>
    </row>
    <row r="266" spans="1:5" ht="15.75" x14ac:dyDescent="0.25">
      <c r="A266" s="139" t="s">
        <v>1665</v>
      </c>
      <c r="B266" s="274"/>
      <c r="C266" s="265">
        <f>C265</f>
        <v>144709729.91</v>
      </c>
      <c r="D266" s="276"/>
      <c r="E266" s="140"/>
    </row>
    <row r="267" spans="1:5" ht="15.75" x14ac:dyDescent="0.25">
      <c r="A267" s="139"/>
      <c r="B267" s="175"/>
      <c r="C267" s="175"/>
      <c r="D267" s="203"/>
      <c r="E267" s="140"/>
    </row>
    <row r="268" spans="1:5" ht="15.75" x14ac:dyDescent="0.25">
      <c r="A268" s="140" t="s">
        <v>1681</v>
      </c>
      <c r="B268" s="181"/>
      <c r="C268" s="177">
        <v>1970543.9</v>
      </c>
      <c r="D268" s="160"/>
      <c r="E268" s="140"/>
    </row>
    <row r="269" spans="1:5" ht="15.75" x14ac:dyDescent="0.25">
      <c r="A269" s="139" t="s">
        <v>1666</v>
      </c>
      <c r="B269" s="175"/>
      <c r="C269" s="364">
        <f>C268</f>
        <v>1970543.9</v>
      </c>
      <c r="D269" s="160"/>
      <c r="E269" s="140"/>
    </row>
    <row r="270" spans="1:5" ht="15.75" x14ac:dyDescent="0.25">
      <c r="A270" s="139"/>
      <c r="B270" s="175"/>
      <c r="C270" s="363"/>
      <c r="D270" s="160"/>
      <c r="E270" s="140"/>
    </row>
    <row r="271" spans="1:5" ht="15.75" x14ac:dyDescent="0.25">
      <c r="A271" s="139" t="s">
        <v>1667</v>
      </c>
      <c r="B271" s="175"/>
      <c r="C271" s="364">
        <f>C266+C269</f>
        <v>146680273.81</v>
      </c>
      <c r="D271" s="160"/>
      <c r="E271" s="160"/>
    </row>
    <row r="272" spans="1:5" ht="15.75" x14ac:dyDescent="0.25">
      <c r="A272" s="139"/>
      <c r="B272" s="175"/>
      <c r="C272" s="175"/>
      <c r="D272" s="160"/>
      <c r="E272" s="160"/>
    </row>
    <row r="273" spans="1:5" ht="15.75" x14ac:dyDescent="0.25">
      <c r="A273" s="140"/>
      <c r="B273" s="140"/>
      <c r="C273" s="140"/>
      <c r="D273" s="140"/>
      <c r="E273" s="140"/>
    </row>
    <row r="274" spans="1:5" ht="15.75" x14ac:dyDescent="0.25">
      <c r="A274" s="139" t="s">
        <v>1682</v>
      </c>
      <c r="B274" s="140"/>
      <c r="C274" s="140"/>
      <c r="D274" s="140"/>
      <c r="E274" s="140"/>
    </row>
    <row r="275" spans="1:5" ht="15.75" x14ac:dyDescent="0.25">
      <c r="A275" s="139"/>
      <c r="B275" s="140"/>
      <c r="C275" s="140"/>
      <c r="D275" s="140"/>
      <c r="E275" s="140"/>
    </row>
    <row r="276" spans="1:5" ht="15.75" x14ac:dyDescent="0.25">
      <c r="A276" s="139" t="s">
        <v>1985</v>
      </c>
      <c r="B276" s="139"/>
      <c r="C276" s="139"/>
      <c r="D276" s="139"/>
      <c r="E276" s="140"/>
    </row>
    <row r="277" spans="1:5" ht="15.75" x14ac:dyDescent="0.25">
      <c r="A277" s="139" t="s">
        <v>4</v>
      </c>
      <c r="B277" s="139"/>
      <c r="C277" s="139"/>
      <c r="D277" s="139"/>
      <c r="E277" s="140"/>
    </row>
    <row r="278" spans="1:5" ht="15.75" x14ac:dyDescent="0.25">
      <c r="A278" s="139"/>
      <c r="B278" s="140"/>
      <c r="C278" s="140"/>
      <c r="D278" s="140"/>
      <c r="E278" s="140"/>
    </row>
    <row r="279" spans="1:5" ht="15.75" x14ac:dyDescent="0.25">
      <c r="A279" s="123" t="s">
        <v>71</v>
      </c>
      <c r="B279" s="123"/>
      <c r="C279" s="141">
        <v>2025</v>
      </c>
      <c r="D279" s="123"/>
      <c r="E279" s="140"/>
    </row>
    <row r="280" spans="1:5" ht="15.75" x14ac:dyDescent="0.25">
      <c r="A280" s="140" t="s">
        <v>97</v>
      </c>
      <c r="B280" s="194"/>
      <c r="C280" s="367">
        <v>0</v>
      </c>
      <c r="D280" s="155"/>
      <c r="E280" s="140"/>
    </row>
    <row r="281" spans="1:5" ht="15.75" x14ac:dyDescent="0.25">
      <c r="A281" s="140" t="s">
        <v>98</v>
      </c>
      <c r="B281" s="194"/>
      <c r="C281" s="367">
        <v>0</v>
      </c>
      <c r="D281" s="155"/>
      <c r="E281" s="156"/>
    </row>
    <row r="282" spans="1:5" ht="15.75" x14ac:dyDescent="0.25">
      <c r="A282" s="140" t="s">
        <v>99</v>
      </c>
      <c r="B282" s="194"/>
      <c r="C282" s="367">
        <v>0</v>
      </c>
      <c r="D282" s="155"/>
      <c r="E282" s="140"/>
    </row>
    <row r="283" spans="1:5" ht="15.75" x14ac:dyDescent="0.25">
      <c r="A283" s="140" t="s">
        <v>100</v>
      </c>
      <c r="B283" s="194"/>
      <c r="C283" s="367">
        <v>0</v>
      </c>
      <c r="D283" s="155"/>
      <c r="E283" s="140"/>
    </row>
    <row r="284" spans="1:5" ht="15.75" x14ac:dyDescent="0.25">
      <c r="A284" s="140" t="s">
        <v>101</v>
      </c>
      <c r="B284" s="366"/>
      <c r="C284" s="368">
        <v>0</v>
      </c>
      <c r="D284" s="155"/>
      <c r="E284" s="140"/>
    </row>
    <row r="285" spans="1:5" ht="15.75" x14ac:dyDescent="0.25">
      <c r="A285" s="139" t="s">
        <v>102</v>
      </c>
      <c r="B285" s="196"/>
      <c r="C285" s="365">
        <f>SUM(C280:C284)</f>
        <v>0</v>
      </c>
      <c r="D285" s="155"/>
      <c r="E285" s="140"/>
    </row>
    <row r="286" spans="1:5" ht="15.75" x14ac:dyDescent="0.25">
      <c r="A286" s="139"/>
      <c r="B286" s="196"/>
      <c r="C286" s="196"/>
      <c r="D286" s="147"/>
      <c r="E286" s="140"/>
    </row>
    <row r="287" spans="1:5" ht="15.75" x14ac:dyDescent="0.25">
      <c r="A287" s="140"/>
      <c r="B287" s="140"/>
      <c r="C287" s="140"/>
      <c r="D287" s="140"/>
      <c r="E287" s="140"/>
    </row>
    <row r="288" spans="1:5" ht="15.75" x14ac:dyDescent="0.25">
      <c r="A288" s="140"/>
      <c r="B288" s="140"/>
      <c r="C288" s="140"/>
      <c r="D288" s="140"/>
      <c r="E288" s="140"/>
    </row>
    <row r="289" spans="1:5" ht="15.75" x14ac:dyDescent="0.25">
      <c r="A289" s="140"/>
      <c r="B289" s="140"/>
      <c r="C289" s="140"/>
      <c r="D289" s="140"/>
      <c r="E289" s="140"/>
    </row>
    <row r="290" spans="1:5" ht="15.75" x14ac:dyDescent="0.25">
      <c r="A290" s="140"/>
      <c r="B290" s="140"/>
      <c r="C290" s="140"/>
      <c r="D290" s="140"/>
      <c r="E290" s="140"/>
    </row>
    <row r="291" spans="1:5" ht="15.75" x14ac:dyDescent="0.25">
      <c r="A291" s="140"/>
      <c r="B291" s="140"/>
      <c r="C291" s="140"/>
      <c r="D291" s="140"/>
      <c r="E291" s="140"/>
    </row>
    <row r="292" spans="1:5" ht="15.75" x14ac:dyDescent="0.25">
      <c r="A292" s="140"/>
      <c r="B292" s="140"/>
      <c r="C292" s="140"/>
      <c r="D292" s="140"/>
      <c r="E292" s="140"/>
    </row>
    <row r="293" spans="1:5" ht="15.75" x14ac:dyDescent="0.25">
      <c r="A293" s="139" t="s">
        <v>1683</v>
      </c>
      <c r="B293" s="140" t="s">
        <v>23</v>
      </c>
      <c r="C293" s="140"/>
      <c r="D293" s="140"/>
      <c r="E293" s="140"/>
    </row>
    <row r="294" spans="1:5" ht="15.75" x14ac:dyDescent="0.25">
      <c r="A294" s="140"/>
      <c r="B294" s="140"/>
      <c r="C294" s="140"/>
      <c r="D294" s="140"/>
      <c r="E294" s="140"/>
    </row>
    <row r="295" spans="1:5" ht="15.75" x14ac:dyDescent="0.25">
      <c r="A295" s="139" t="s">
        <v>1986</v>
      </c>
      <c r="B295" s="139"/>
      <c r="C295" s="139"/>
      <c r="D295" s="139"/>
      <c r="E295" s="140"/>
    </row>
    <row r="296" spans="1:5" ht="15.75" x14ac:dyDescent="0.25">
      <c r="A296" s="139"/>
      <c r="B296" s="139"/>
      <c r="C296" s="139"/>
      <c r="D296" s="139"/>
      <c r="E296" s="140"/>
    </row>
    <row r="297" spans="1:5" ht="15.75" x14ac:dyDescent="0.25">
      <c r="A297" s="139" t="s">
        <v>29</v>
      </c>
      <c r="B297" s="123"/>
      <c r="C297" s="141">
        <v>2025</v>
      </c>
      <c r="D297" s="123"/>
      <c r="E297" s="140"/>
    </row>
    <row r="298" spans="1:5" ht="15.75" x14ac:dyDescent="0.25">
      <c r="A298" s="24" t="s">
        <v>103</v>
      </c>
      <c r="B298" s="370"/>
      <c r="C298" s="1">
        <v>534638142.77999997</v>
      </c>
      <c r="D298" s="198"/>
      <c r="E298" s="160"/>
    </row>
    <row r="299" spans="1:5" ht="15.75" x14ac:dyDescent="0.25">
      <c r="A299" s="24" t="s">
        <v>17</v>
      </c>
      <c r="B299" s="370"/>
      <c r="C299" s="1">
        <v>60042672.799999997</v>
      </c>
      <c r="D299" s="198"/>
      <c r="E299" s="160"/>
    </row>
    <row r="300" spans="1:5" ht="15.75" x14ac:dyDescent="0.25">
      <c r="A300" s="24" t="s">
        <v>21</v>
      </c>
      <c r="B300" s="370"/>
      <c r="C300" s="1">
        <v>57712745.270000003</v>
      </c>
      <c r="D300" s="198"/>
      <c r="E300" s="160"/>
    </row>
    <row r="301" spans="1:5" ht="15.75" x14ac:dyDescent="0.25">
      <c r="A301" s="24" t="s">
        <v>104</v>
      </c>
      <c r="B301" s="371"/>
      <c r="C301" s="41">
        <v>-32437019.438000001</v>
      </c>
      <c r="D301" s="198"/>
      <c r="E301" s="160"/>
    </row>
    <row r="302" spans="1:5" ht="15.75" x14ac:dyDescent="0.25">
      <c r="A302" s="23" t="s">
        <v>18</v>
      </c>
      <c r="B302" s="372"/>
      <c r="C302" s="200">
        <f>SUM(C298:C301)</f>
        <v>619956541.41199994</v>
      </c>
      <c r="D302" s="277"/>
      <c r="E302" s="201"/>
    </row>
    <row r="303" spans="1:5" ht="15.75" x14ac:dyDescent="0.25">
      <c r="A303" s="140"/>
      <c r="B303" s="140"/>
      <c r="C303" s="140"/>
      <c r="D303" s="140"/>
      <c r="E303" s="140"/>
    </row>
    <row r="304" spans="1:5" ht="15.75" x14ac:dyDescent="0.25">
      <c r="A304" s="140"/>
      <c r="B304" s="140"/>
      <c r="C304" s="140"/>
      <c r="D304" s="140"/>
      <c r="E304" s="140"/>
    </row>
    <row r="305" spans="1:5" ht="15.75" x14ac:dyDescent="0.25">
      <c r="A305" s="140"/>
      <c r="B305" s="140"/>
      <c r="C305" s="140"/>
      <c r="D305" s="140"/>
      <c r="E305" s="140"/>
    </row>
    <row r="306" spans="1:5" ht="15.75" x14ac:dyDescent="0.25">
      <c r="A306" s="140"/>
      <c r="B306" s="140"/>
      <c r="C306" s="140"/>
      <c r="D306" s="140"/>
      <c r="E306" s="140"/>
    </row>
    <row r="307" spans="1:5" ht="15.75" x14ac:dyDescent="0.25">
      <c r="A307" s="140"/>
      <c r="B307" s="140"/>
      <c r="C307" s="140"/>
      <c r="D307" s="140"/>
      <c r="E307" s="140"/>
    </row>
    <row r="308" spans="1:5" ht="15.75" x14ac:dyDescent="0.25">
      <c r="A308" s="140"/>
      <c r="B308" s="140"/>
      <c r="C308" s="140"/>
      <c r="D308" s="140"/>
      <c r="E308" s="140"/>
    </row>
    <row r="309" spans="1:5" ht="15.75" x14ac:dyDescent="0.25">
      <c r="A309" s="140"/>
      <c r="B309" s="140"/>
      <c r="C309" s="140"/>
      <c r="D309" s="140"/>
      <c r="E309" s="140"/>
    </row>
    <row r="310" spans="1:5" ht="15.75" x14ac:dyDescent="0.25">
      <c r="A310" s="140"/>
      <c r="B310" s="140"/>
      <c r="C310" s="140"/>
      <c r="D310" s="140"/>
      <c r="E310" s="140"/>
    </row>
    <row r="311" spans="1:5" ht="15.75" x14ac:dyDescent="0.25">
      <c r="A311" s="374" t="s">
        <v>1997</v>
      </c>
      <c r="B311" s="374"/>
      <c r="C311" s="374"/>
      <c r="D311" s="374"/>
      <c r="E311" s="140"/>
    </row>
    <row r="312" spans="1:5" ht="15.75" x14ac:dyDescent="0.25">
      <c r="A312" s="374" t="s">
        <v>1998</v>
      </c>
      <c r="B312" s="374"/>
      <c r="C312" s="374"/>
      <c r="D312" s="374"/>
      <c r="E312" s="140"/>
    </row>
    <row r="313" spans="1:5" ht="15.75" x14ac:dyDescent="0.25">
      <c r="A313" s="140"/>
      <c r="B313" s="140"/>
      <c r="C313" s="140"/>
      <c r="D313" s="140"/>
      <c r="E313" s="140"/>
    </row>
    <row r="314" spans="1:5" ht="15.75" x14ac:dyDescent="0.25">
      <c r="A314" s="140"/>
      <c r="B314" s="140"/>
      <c r="C314" s="140"/>
      <c r="D314" s="140"/>
      <c r="E314" s="140"/>
    </row>
    <row r="315" spans="1:5" ht="15.75" x14ac:dyDescent="0.25">
      <c r="A315" s="140"/>
      <c r="B315" s="140"/>
      <c r="C315" s="140"/>
      <c r="D315" s="140"/>
      <c r="E315" s="140"/>
    </row>
    <row r="316" spans="1:5" ht="15.75" x14ac:dyDescent="0.25">
      <c r="A316" s="374"/>
      <c r="B316" s="374"/>
      <c r="C316" s="374"/>
      <c r="D316" s="374"/>
      <c r="E316" s="140"/>
    </row>
    <row r="317" spans="1:5" ht="15.75" x14ac:dyDescent="0.25">
      <c r="A317" s="374"/>
      <c r="B317" s="374"/>
      <c r="C317" s="374"/>
      <c r="D317" s="374"/>
      <c r="E317" s="140"/>
    </row>
    <row r="318" spans="1:5" ht="15.75" x14ac:dyDescent="0.25">
      <c r="A318" s="374" t="s">
        <v>140</v>
      </c>
      <c r="B318" s="374"/>
      <c r="C318" s="374"/>
      <c r="D318" s="374"/>
      <c r="E318" s="140"/>
    </row>
    <row r="319" spans="1:5" ht="15.75" x14ac:dyDescent="0.25">
      <c r="A319" s="205" t="s">
        <v>25</v>
      </c>
      <c r="B319" s="140"/>
      <c r="C319" s="140"/>
      <c r="D319" s="140"/>
      <c r="E319" s="140"/>
    </row>
    <row r="320" spans="1:5" ht="15.75" x14ac:dyDescent="0.25">
      <c r="A320" s="140"/>
      <c r="B320" s="140"/>
      <c r="C320" s="140"/>
      <c r="D320" s="140"/>
      <c r="E320" s="140"/>
    </row>
    <row r="321" spans="1:5" ht="15.75" x14ac:dyDescent="0.25">
      <c r="A321" s="140"/>
      <c r="B321" s="140"/>
      <c r="C321" s="140"/>
      <c r="D321" s="140"/>
      <c r="E321" s="140"/>
    </row>
    <row r="322" spans="1:5" ht="15.75" x14ac:dyDescent="0.25">
      <c r="A322" s="140"/>
      <c r="B322" s="140"/>
      <c r="C322" s="140"/>
      <c r="D322" s="140"/>
      <c r="E322" s="140"/>
    </row>
    <row r="323" spans="1:5" ht="15.75" x14ac:dyDescent="0.25">
      <c r="A323" s="140"/>
      <c r="B323" s="140"/>
      <c r="C323" s="140"/>
      <c r="D323" s="140"/>
      <c r="E323" s="140"/>
    </row>
    <row r="324" spans="1:5" ht="15.75" x14ac:dyDescent="0.25">
      <c r="A324" s="139" t="s">
        <v>1999</v>
      </c>
      <c r="B324" s="205"/>
      <c r="C324" s="139"/>
      <c r="D324" s="140"/>
      <c r="E324" s="140"/>
    </row>
    <row r="325" spans="1:5" ht="15.75" x14ac:dyDescent="0.25">
      <c r="A325" s="139" t="s">
        <v>2000</v>
      </c>
      <c r="B325" s="205"/>
      <c r="C325" s="140"/>
      <c r="D325" s="140"/>
      <c r="E325" s="140"/>
    </row>
    <row r="326" spans="1:5" ht="15.75" x14ac:dyDescent="0.25">
      <c r="A326" s="140"/>
      <c r="B326" s="205"/>
      <c r="C326" s="140"/>
      <c r="D326" s="140"/>
      <c r="E326" s="140"/>
    </row>
    <row r="327" spans="1:5" ht="15.75" x14ac:dyDescent="0.25">
      <c r="A327" s="140"/>
      <c r="B327" s="140"/>
      <c r="C327" s="140"/>
      <c r="D327" s="140"/>
      <c r="E327" s="140"/>
    </row>
    <row r="328" spans="1:5" ht="15.75" x14ac:dyDescent="0.25">
      <c r="A328" s="140"/>
      <c r="B328" s="140"/>
      <c r="C328" s="140"/>
      <c r="D328" s="140"/>
      <c r="E328" s="140"/>
    </row>
    <row r="329" spans="1:5" ht="15.75" x14ac:dyDescent="0.25">
      <c r="A329" s="140"/>
      <c r="B329" s="140"/>
      <c r="C329" s="140"/>
      <c r="D329" s="140"/>
      <c r="E329" s="140"/>
    </row>
    <row r="330" spans="1:5" ht="15.75" x14ac:dyDescent="0.25">
      <c r="A330" s="140"/>
      <c r="B330" s="140"/>
      <c r="C330" s="140"/>
      <c r="D330" s="140"/>
      <c r="E330" s="140"/>
    </row>
    <row r="331" spans="1:5" ht="15.75" x14ac:dyDescent="0.25">
      <c r="A331" s="140"/>
      <c r="B331" s="140"/>
      <c r="C331" s="140"/>
      <c r="D331" s="140"/>
      <c r="E331" s="140"/>
    </row>
    <row r="332" spans="1:5" ht="15.75" x14ac:dyDescent="0.25">
      <c r="A332" s="140"/>
      <c r="B332" s="140"/>
      <c r="C332" s="140"/>
      <c r="D332" s="140"/>
      <c r="E332" s="140"/>
    </row>
    <row r="333" spans="1:5" ht="15.75" x14ac:dyDescent="0.25">
      <c r="A333" s="140"/>
      <c r="B333" s="140"/>
      <c r="C333" s="140"/>
      <c r="D333" s="140"/>
      <c r="E333" s="140"/>
    </row>
    <row r="334" spans="1:5" ht="15.75" x14ac:dyDescent="0.25">
      <c r="A334" s="140"/>
      <c r="B334" s="140"/>
      <c r="C334" s="140"/>
      <c r="D334" s="140"/>
      <c r="E334" s="140"/>
    </row>
    <row r="335" spans="1:5" ht="15.75" x14ac:dyDescent="0.25">
      <c r="A335" s="140"/>
      <c r="B335" s="140"/>
      <c r="C335" s="140"/>
      <c r="D335" s="140"/>
      <c r="E335" s="140"/>
    </row>
    <row r="336" spans="1:5" ht="15.75" x14ac:dyDescent="0.25">
      <c r="A336" s="140"/>
      <c r="B336" s="140"/>
      <c r="C336" s="140"/>
      <c r="D336" s="140"/>
      <c r="E336" s="140"/>
    </row>
    <row r="337" spans="1:5" ht="15.75" x14ac:dyDescent="0.25">
      <c r="A337" s="140"/>
      <c r="B337" s="140"/>
      <c r="C337" s="140"/>
      <c r="D337" s="140"/>
      <c r="E337" s="140"/>
    </row>
    <row r="338" spans="1:5" ht="15.75" x14ac:dyDescent="0.25">
      <c r="A338" s="140"/>
      <c r="B338" s="140"/>
      <c r="C338" s="140"/>
      <c r="D338" s="140"/>
      <c r="E338" s="140"/>
    </row>
  </sheetData>
  <sheetProtection sheet="1" objects="1" scenarios="1"/>
  <mergeCells count="19">
    <mergeCell ref="A1:F1"/>
    <mergeCell ref="A2:F2"/>
    <mergeCell ref="A3:F3"/>
    <mergeCell ref="A9:F9"/>
    <mergeCell ref="A10:F10"/>
    <mergeCell ref="A11:F11"/>
    <mergeCell ref="A12:F12"/>
    <mergeCell ref="A48:F48"/>
    <mergeCell ref="A49:F49"/>
    <mergeCell ref="B57:C57"/>
    <mergeCell ref="A55:B55"/>
    <mergeCell ref="C55:F55"/>
    <mergeCell ref="A56:B56"/>
    <mergeCell ref="C56:F56"/>
    <mergeCell ref="A316:D316"/>
    <mergeCell ref="A317:D317"/>
    <mergeCell ref="A318:D318"/>
    <mergeCell ref="A311:D311"/>
    <mergeCell ref="A312:D312"/>
  </mergeCells>
  <pageMargins left="0.5" right="0.25" top="0.75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438"/>
  <sheetViews>
    <sheetView topLeftCell="A142" zoomScale="85" zoomScaleNormal="85" workbookViewId="0">
      <selection activeCell="C148" sqref="C148:F157"/>
    </sheetView>
  </sheetViews>
  <sheetFormatPr baseColWidth="10" defaultColWidth="11.42578125" defaultRowHeight="15" x14ac:dyDescent="0.25"/>
  <cols>
    <col min="1" max="1" width="3.28515625" customWidth="1"/>
    <col min="2" max="2" width="60.85546875" customWidth="1"/>
    <col min="3" max="3" width="19.85546875" customWidth="1"/>
    <col min="4" max="4" width="19.42578125" customWidth="1"/>
    <col min="5" max="5" width="19.28515625" customWidth="1"/>
    <col min="6" max="6" width="21.5703125" customWidth="1"/>
    <col min="7" max="7" width="18.42578125" customWidth="1"/>
    <col min="8" max="8" width="45" customWidth="1"/>
    <col min="9" max="9" width="25.28515625" customWidth="1"/>
    <col min="10" max="11" width="17.140625" customWidth="1"/>
    <col min="12" max="12" width="21.5703125" customWidth="1"/>
    <col min="13" max="13" width="19" customWidth="1"/>
    <col min="14" max="14" width="14.140625" bestFit="1" customWidth="1"/>
    <col min="15" max="15" width="20.28515625" customWidth="1"/>
  </cols>
  <sheetData>
    <row r="1" spans="1:50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</row>
    <row r="2" spans="1:50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</row>
    <row r="3" spans="1:50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</row>
    <row r="4" spans="1:50" ht="15.75" x14ac:dyDescent="0.25">
      <c r="A4" s="80"/>
      <c r="B4" s="139" t="s">
        <v>27</v>
      </c>
      <c r="C4" s="140"/>
      <c r="D4" s="140"/>
      <c r="E4" s="140"/>
      <c r="F4" s="140"/>
      <c r="G4" s="14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</row>
    <row r="5" spans="1:50" ht="15.75" x14ac:dyDescent="0.25">
      <c r="A5" s="80"/>
      <c r="B5" s="140"/>
      <c r="C5" s="140"/>
      <c r="D5" s="140"/>
      <c r="E5" s="140"/>
      <c r="F5" s="140"/>
      <c r="G5" s="14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</row>
    <row r="6" spans="1:50" ht="15.75" x14ac:dyDescent="0.25">
      <c r="A6" s="80"/>
      <c r="B6" s="139" t="s">
        <v>28</v>
      </c>
      <c r="C6" s="140"/>
      <c r="D6" s="140"/>
      <c r="E6" s="140"/>
      <c r="F6" s="140"/>
      <c r="G6" s="14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</row>
    <row r="7" spans="1:50" ht="15.75" x14ac:dyDescent="0.25">
      <c r="A7" s="80"/>
      <c r="B7" s="140"/>
      <c r="C7" s="140"/>
      <c r="D7" s="140"/>
      <c r="E7" s="140"/>
      <c r="F7" s="140"/>
      <c r="G7" s="14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</row>
    <row r="8" spans="1:50" ht="15.75" x14ac:dyDescent="0.25">
      <c r="A8" s="80"/>
      <c r="B8" s="139" t="s">
        <v>1974</v>
      </c>
      <c r="C8" s="139"/>
      <c r="D8" s="139"/>
      <c r="E8" s="140"/>
      <c r="F8" s="140"/>
      <c r="G8" s="14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</row>
    <row r="9" spans="1:50" ht="15.75" x14ac:dyDescent="0.25">
      <c r="A9" s="80"/>
      <c r="B9" s="140"/>
      <c r="C9" s="140"/>
      <c r="D9" s="140"/>
      <c r="E9" s="140"/>
      <c r="F9" s="140"/>
      <c r="G9" s="14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</row>
    <row r="10" spans="1:50" ht="15.75" x14ac:dyDescent="0.25">
      <c r="A10" s="80"/>
      <c r="B10" s="139" t="s">
        <v>29</v>
      </c>
      <c r="C10" s="141">
        <v>2025</v>
      </c>
      <c r="D10" s="123"/>
      <c r="E10" s="220"/>
      <c r="F10" s="123"/>
      <c r="G10" s="70"/>
      <c r="H10" s="111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</row>
    <row r="11" spans="1:50" ht="15.75" x14ac:dyDescent="0.25">
      <c r="A11" s="80"/>
      <c r="B11" s="140" t="s">
        <v>1668</v>
      </c>
      <c r="C11" s="266">
        <v>167381539.41</v>
      </c>
      <c r="D11" s="42"/>
      <c r="E11" s="273"/>
      <c r="F11" s="144"/>
      <c r="G11" s="145"/>
      <c r="H11" s="112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</row>
    <row r="12" spans="1:50" ht="15.75" x14ac:dyDescent="0.25">
      <c r="B12" s="140" t="s">
        <v>1670</v>
      </c>
      <c r="C12" s="266">
        <v>7015549.25</v>
      </c>
      <c r="D12" s="42"/>
      <c r="E12" s="273"/>
      <c r="F12" s="144"/>
      <c r="G12" s="267"/>
      <c r="H12" s="268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</row>
    <row r="13" spans="1:50" ht="15.75" x14ac:dyDescent="0.25">
      <c r="A13" s="80"/>
      <c r="B13" s="140" t="s">
        <v>30</v>
      </c>
      <c r="C13" s="266">
        <v>4585158.4000000004</v>
      </c>
      <c r="D13" s="42"/>
      <c r="E13" s="273"/>
      <c r="F13" s="144"/>
      <c r="G13" s="145"/>
      <c r="H13" s="112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</row>
    <row r="14" spans="1:50" ht="15.75" x14ac:dyDescent="0.25">
      <c r="A14" s="80"/>
      <c r="B14" s="140" t="s">
        <v>31</v>
      </c>
      <c r="C14" s="266">
        <v>0</v>
      </c>
      <c r="D14" s="42"/>
      <c r="E14" s="273"/>
      <c r="F14" s="144"/>
      <c r="G14" s="145"/>
      <c r="H14" s="113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</row>
    <row r="15" spans="1:50" ht="15.75" x14ac:dyDescent="0.25">
      <c r="A15" s="80"/>
      <c r="B15" s="140" t="s">
        <v>32</v>
      </c>
      <c r="C15" s="266">
        <v>24000</v>
      </c>
      <c r="D15" s="42"/>
      <c r="E15" s="273"/>
      <c r="F15" s="144"/>
      <c r="G15" s="145"/>
      <c r="H15" s="114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</row>
    <row r="16" spans="1:50" ht="15.75" x14ac:dyDescent="0.25">
      <c r="A16" s="80"/>
      <c r="B16" s="139" t="s">
        <v>33</v>
      </c>
      <c r="C16" s="146">
        <f>SUM(C11:C15)</f>
        <v>179006247.06</v>
      </c>
      <c r="D16" s="175"/>
      <c r="E16" s="274"/>
      <c r="F16" s="147"/>
      <c r="G16" s="148"/>
      <c r="H16" s="113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</row>
    <row r="17" spans="1:50" ht="15.75" x14ac:dyDescent="0.25">
      <c r="A17" s="80"/>
      <c r="B17" s="139"/>
      <c r="C17" s="175"/>
      <c r="D17" s="175"/>
      <c r="E17" s="274"/>
      <c r="F17" s="147"/>
      <c r="G17" s="148"/>
      <c r="H17" s="113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</row>
    <row r="18" spans="1:50" ht="15.75" x14ac:dyDescent="0.25">
      <c r="A18" s="80"/>
      <c r="B18" s="140"/>
      <c r="C18" s="140"/>
      <c r="D18" s="140"/>
      <c r="E18" s="140"/>
      <c r="F18" s="140"/>
      <c r="G18" s="16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1:50" ht="15.75" x14ac:dyDescent="0.25">
      <c r="A19" s="80"/>
      <c r="B19" s="139" t="s">
        <v>1975</v>
      </c>
      <c r="C19" s="139"/>
      <c r="D19" s="139"/>
      <c r="E19" s="139"/>
      <c r="F19" s="140"/>
      <c r="G19" s="14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1:50" ht="15.75" x14ac:dyDescent="0.25">
      <c r="A20" s="80"/>
      <c r="B20" s="139"/>
      <c r="C20" s="139"/>
      <c r="D20" s="139"/>
      <c r="E20" s="139"/>
      <c r="F20" s="140"/>
      <c r="G20" s="14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1:50" ht="15.75" x14ac:dyDescent="0.25">
      <c r="A21" s="80"/>
      <c r="B21" s="139"/>
      <c r="C21" s="139"/>
      <c r="D21" s="139"/>
      <c r="E21" s="139"/>
      <c r="F21" s="140"/>
      <c r="G21" s="14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1:50" ht="15.75" x14ac:dyDescent="0.25">
      <c r="A22" s="80"/>
      <c r="B22" s="139" t="s">
        <v>34</v>
      </c>
      <c r="C22" s="140"/>
      <c r="D22" s="140"/>
      <c r="E22" s="140"/>
      <c r="F22" s="140"/>
      <c r="G22" s="14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1:50" ht="15.75" x14ac:dyDescent="0.25">
      <c r="A23" s="80"/>
      <c r="B23" s="140"/>
      <c r="C23" s="140"/>
      <c r="D23" s="140"/>
      <c r="E23" s="140"/>
      <c r="F23" s="140"/>
      <c r="G23" s="14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1:50" ht="15.75" x14ac:dyDescent="0.25">
      <c r="A24" s="80"/>
      <c r="B24" s="139" t="s">
        <v>1976</v>
      </c>
      <c r="C24" s="140"/>
      <c r="D24" s="140"/>
      <c r="E24" s="140"/>
      <c r="F24" s="140"/>
      <c r="G24" s="14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</row>
    <row r="25" spans="1:50" ht="15.75" x14ac:dyDescent="0.25">
      <c r="A25" s="80"/>
      <c r="B25" s="140"/>
      <c r="C25" s="140"/>
      <c r="D25" s="140"/>
      <c r="E25" s="140"/>
      <c r="F25" s="140"/>
      <c r="G25" s="14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</row>
    <row r="26" spans="1:50" ht="15.75" x14ac:dyDescent="0.25">
      <c r="A26" s="80"/>
      <c r="B26" s="139" t="s">
        <v>29</v>
      </c>
      <c r="C26" s="141">
        <v>2025</v>
      </c>
      <c r="E26" s="123"/>
      <c r="F26" s="123"/>
      <c r="G26" s="145"/>
      <c r="H26" s="9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</row>
    <row r="27" spans="1:50" ht="15.75" x14ac:dyDescent="0.25">
      <c r="A27" s="80"/>
      <c r="B27" s="140" t="s">
        <v>35</v>
      </c>
      <c r="C27" s="149">
        <v>246688293.49000001</v>
      </c>
      <c r="D27" s="123"/>
      <c r="E27" s="151"/>
      <c r="F27" s="150"/>
      <c r="G27" s="140"/>
      <c r="H27" s="115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</row>
    <row r="28" spans="1:50" ht="15.75" x14ac:dyDescent="0.25">
      <c r="A28" s="80"/>
      <c r="B28" s="140" t="s">
        <v>1673</v>
      </c>
      <c r="C28" s="149">
        <v>0</v>
      </c>
      <c r="D28" s="327"/>
      <c r="E28" s="151"/>
      <c r="F28" s="150"/>
      <c r="G28" s="140"/>
      <c r="H28" s="115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</row>
    <row r="29" spans="1:50" ht="15.75" x14ac:dyDescent="0.25">
      <c r="A29" s="80"/>
      <c r="B29" s="140" t="s">
        <v>1674</v>
      </c>
      <c r="C29" s="149">
        <v>23578411.07</v>
      </c>
      <c r="D29" s="327"/>
      <c r="E29" s="151"/>
      <c r="F29" s="150"/>
      <c r="G29" s="140"/>
      <c r="H29" s="115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</row>
    <row r="30" spans="1:50" ht="15.75" x14ac:dyDescent="0.25">
      <c r="A30" s="80"/>
      <c r="B30" s="139" t="s">
        <v>36</v>
      </c>
      <c r="C30" s="146">
        <f>SUM(C27:C29)</f>
        <v>270266704.56</v>
      </c>
      <c r="D30" s="327"/>
      <c r="E30" s="175"/>
      <c r="F30" s="204"/>
      <c r="G30" s="140"/>
      <c r="H30" s="116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</row>
    <row r="31" spans="1:50" ht="15.75" x14ac:dyDescent="0.25">
      <c r="A31" s="80"/>
      <c r="B31" s="140"/>
      <c r="C31" s="140"/>
      <c r="D31" s="175"/>
      <c r="E31" s="140"/>
      <c r="F31" s="140"/>
      <c r="G31" s="145"/>
      <c r="H31" s="81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</row>
    <row r="32" spans="1:50" ht="15.75" x14ac:dyDescent="0.25">
      <c r="A32" s="80"/>
      <c r="B32" s="139" t="s">
        <v>4</v>
      </c>
      <c r="C32" s="139"/>
      <c r="D32" s="139"/>
      <c r="E32" s="139"/>
      <c r="F32" s="140"/>
      <c r="G32" s="145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</row>
    <row r="33" spans="1:50" ht="15.75" x14ac:dyDescent="0.25">
      <c r="A33" s="80"/>
      <c r="B33" s="139" t="s">
        <v>1977</v>
      </c>
      <c r="C33" s="139"/>
      <c r="D33" s="139"/>
      <c r="E33" s="139"/>
      <c r="F33" s="140"/>
      <c r="G33" s="14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</row>
    <row r="34" spans="1:50" ht="15.75" x14ac:dyDescent="0.25">
      <c r="A34" s="80"/>
      <c r="B34" s="139"/>
      <c r="C34" s="139"/>
      <c r="D34" s="139"/>
      <c r="E34" s="139"/>
      <c r="F34" s="140"/>
      <c r="G34" s="14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</row>
    <row r="35" spans="1:50" ht="15.75" x14ac:dyDescent="0.25">
      <c r="A35" s="80"/>
      <c r="B35" s="139"/>
      <c r="C35" s="139"/>
      <c r="D35" s="139"/>
      <c r="E35" s="139"/>
      <c r="F35" s="140"/>
      <c r="G35" s="14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</row>
    <row r="36" spans="1:50" ht="15.75" x14ac:dyDescent="0.25">
      <c r="A36" s="80"/>
      <c r="B36" s="139" t="s">
        <v>37</v>
      </c>
      <c r="C36" s="140"/>
      <c r="D36" s="140"/>
      <c r="E36" s="140"/>
      <c r="F36" s="140"/>
      <c r="G36" s="14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</row>
    <row r="37" spans="1:50" ht="15.75" x14ac:dyDescent="0.25">
      <c r="A37" s="80"/>
      <c r="B37" s="140"/>
      <c r="C37" s="140"/>
      <c r="D37" s="140"/>
      <c r="E37" s="140"/>
      <c r="F37" s="140"/>
      <c r="G37" s="14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</row>
    <row r="38" spans="1:50" ht="15.75" x14ac:dyDescent="0.25">
      <c r="A38" s="80"/>
      <c r="B38" s="139" t="s">
        <v>38</v>
      </c>
      <c r="C38" s="140"/>
      <c r="D38" s="140"/>
      <c r="E38" s="140"/>
      <c r="F38" s="140"/>
      <c r="G38" s="145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</row>
    <row r="39" spans="1:50" ht="15.75" x14ac:dyDescent="0.25">
      <c r="A39" s="80"/>
      <c r="B39" s="140"/>
      <c r="C39" s="141">
        <v>2025</v>
      </c>
      <c r="D39" s="123"/>
      <c r="E39" s="123"/>
      <c r="F39" s="123"/>
      <c r="G39" s="140"/>
      <c r="H39" s="99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</row>
    <row r="40" spans="1:50" ht="15.75" x14ac:dyDescent="0.25">
      <c r="A40" s="80"/>
      <c r="B40" s="154" t="s">
        <v>39</v>
      </c>
      <c r="C40" s="142">
        <v>129268593.52</v>
      </c>
      <c r="D40" s="42"/>
      <c r="E40" s="155"/>
      <c r="F40" s="150"/>
      <c r="G40" s="140"/>
      <c r="H40" s="101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</row>
    <row r="41" spans="1:50" ht="15.75" x14ac:dyDescent="0.25">
      <c r="A41" s="80"/>
      <c r="B41" s="154" t="s">
        <v>40</v>
      </c>
      <c r="C41" s="142">
        <v>58153576.899999999</v>
      </c>
      <c r="D41" s="42"/>
      <c r="E41" s="155"/>
      <c r="F41" s="150"/>
      <c r="G41" s="140"/>
      <c r="H41" s="115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</row>
    <row r="42" spans="1:50" ht="15.75" x14ac:dyDescent="0.25">
      <c r="A42" s="80"/>
      <c r="B42" s="154" t="s">
        <v>41</v>
      </c>
      <c r="C42" s="142">
        <v>0</v>
      </c>
      <c r="D42" s="42"/>
      <c r="E42" s="155"/>
      <c r="F42" s="150"/>
      <c r="G42" s="140"/>
      <c r="H42" s="115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</row>
    <row r="43" spans="1:50" ht="15.75" x14ac:dyDescent="0.25">
      <c r="A43" s="80"/>
      <c r="B43" s="154" t="s">
        <v>42</v>
      </c>
      <c r="C43" s="142">
        <v>25957814.43</v>
      </c>
      <c r="D43" s="42"/>
      <c r="E43" s="155"/>
      <c r="F43" s="150"/>
      <c r="G43" s="156"/>
      <c r="H43" s="115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</row>
    <row r="44" spans="1:50" ht="15.75" x14ac:dyDescent="0.25">
      <c r="A44" s="80"/>
      <c r="B44" s="154" t="s">
        <v>43</v>
      </c>
      <c r="C44" s="142">
        <v>8209901.3899999997</v>
      </c>
      <c r="D44" s="42"/>
      <c r="E44" s="155"/>
      <c r="F44" s="150"/>
      <c r="G44" s="140"/>
      <c r="H44" s="11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</row>
    <row r="45" spans="1:50" ht="15.75" x14ac:dyDescent="0.25">
      <c r="A45" s="80"/>
      <c r="B45" s="157" t="s">
        <v>44</v>
      </c>
      <c r="C45" s="142">
        <v>8251739.1799999997</v>
      </c>
      <c r="D45" s="42"/>
      <c r="E45" s="155"/>
      <c r="F45" s="150"/>
      <c r="G45" s="140"/>
      <c r="H45" s="115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</row>
    <row r="46" spans="1:50" ht="15.75" x14ac:dyDescent="0.25">
      <c r="A46" s="80"/>
      <c r="B46" s="154" t="s">
        <v>45</v>
      </c>
      <c r="C46" s="142">
        <v>7535285.7000000002</v>
      </c>
      <c r="D46" s="42"/>
      <c r="E46" s="155"/>
      <c r="F46" s="150"/>
      <c r="G46" s="140"/>
      <c r="H46" s="115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</row>
    <row r="47" spans="1:50" ht="15.75" x14ac:dyDescent="0.25">
      <c r="A47" s="80"/>
      <c r="B47" s="154" t="s">
        <v>46</v>
      </c>
      <c r="C47" s="142">
        <v>589643.06999999995</v>
      </c>
      <c r="D47" s="42"/>
      <c r="E47" s="155"/>
      <c r="F47" s="150"/>
      <c r="G47" s="140"/>
      <c r="H47" s="115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</row>
    <row r="48" spans="1:50" ht="15.75" x14ac:dyDescent="0.25">
      <c r="A48" s="80"/>
      <c r="B48" s="154" t="s">
        <v>47</v>
      </c>
      <c r="C48" s="142">
        <v>677478.42</v>
      </c>
      <c r="D48" s="42"/>
      <c r="E48" s="155"/>
      <c r="F48" s="150"/>
      <c r="G48" s="140"/>
      <c r="H48" s="115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</row>
    <row r="49" spans="1:50" ht="15.75" x14ac:dyDescent="0.25">
      <c r="A49" s="80"/>
      <c r="B49" s="154" t="s">
        <v>48</v>
      </c>
      <c r="C49" s="142">
        <v>405040.03</v>
      </c>
      <c r="D49" s="42"/>
      <c r="E49" s="155"/>
      <c r="F49" s="150"/>
      <c r="G49" s="140"/>
      <c r="H49" s="115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</row>
    <row r="50" spans="1:50" ht="15.75" x14ac:dyDescent="0.25">
      <c r="A50" s="80"/>
      <c r="B50" s="154" t="s">
        <v>49</v>
      </c>
      <c r="C50" s="142">
        <v>0</v>
      </c>
      <c r="D50" s="42"/>
      <c r="E50" s="155"/>
      <c r="F50" s="150"/>
      <c r="G50" s="140"/>
      <c r="H50" s="115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</row>
    <row r="51" spans="1:50" ht="15.75" x14ac:dyDescent="0.25">
      <c r="A51" s="80"/>
      <c r="B51" s="154" t="s">
        <v>50</v>
      </c>
      <c r="C51" s="142">
        <v>2635331.19</v>
      </c>
      <c r="D51" s="42"/>
      <c r="E51" s="155"/>
      <c r="F51" s="150"/>
      <c r="G51" s="140"/>
      <c r="H51" s="115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</row>
    <row r="52" spans="1:50" ht="15.75" x14ac:dyDescent="0.25">
      <c r="A52" s="80"/>
      <c r="B52" s="154" t="s">
        <v>51</v>
      </c>
      <c r="C52" s="142">
        <v>54927.53</v>
      </c>
      <c r="D52" s="42"/>
      <c r="E52" s="155"/>
      <c r="F52" s="150"/>
      <c r="G52" s="140"/>
      <c r="H52" s="115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</row>
    <row r="53" spans="1:50" ht="15.75" x14ac:dyDescent="0.25">
      <c r="A53" s="80"/>
      <c r="B53" s="154" t="s">
        <v>52</v>
      </c>
      <c r="C53" s="142">
        <v>130587.78</v>
      </c>
      <c r="D53" s="42"/>
      <c r="E53" s="155"/>
      <c r="F53" s="150"/>
      <c r="G53" s="140"/>
      <c r="H53" s="115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</row>
    <row r="54" spans="1:50" ht="15.75" x14ac:dyDescent="0.25">
      <c r="A54" s="80"/>
      <c r="B54" s="154" t="s">
        <v>53</v>
      </c>
      <c r="C54" s="142">
        <v>464796.81</v>
      </c>
      <c r="D54" s="42"/>
      <c r="E54" s="155"/>
      <c r="F54" s="150"/>
      <c r="G54" s="140"/>
      <c r="H54" s="115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</row>
    <row r="55" spans="1:50" ht="15.75" x14ac:dyDescent="0.25">
      <c r="A55" s="80"/>
      <c r="B55" s="154" t="s">
        <v>54</v>
      </c>
      <c r="C55" s="142">
        <v>223829.03</v>
      </c>
      <c r="D55" s="42"/>
      <c r="E55" s="155"/>
      <c r="F55" s="150"/>
      <c r="G55" s="140"/>
      <c r="H55" s="115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</row>
    <row r="56" spans="1:50" ht="15.75" x14ac:dyDescent="0.25">
      <c r="A56" s="80"/>
      <c r="B56" s="154" t="s">
        <v>55</v>
      </c>
      <c r="C56" s="142">
        <v>203097.56</v>
      </c>
      <c r="D56" s="42"/>
      <c r="E56" s="155"/>
      <c r="F56" s="150"/>
      <c r="G56" s="140"/>
      <c r="H56" s="115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</row>
    <row r="57" spans="1:50" ht="15.75" x14ac:dyDescent="0.25">
      <c r="A57" s="80"/>
      <c r="B57" s="154" t="s">
        <v>56</v>
      </c>
      <c r="C57" s="142">
        <v>1052756.0900000001</v>
      </c>
      <c r="D57" s="42"/>
      <c r="E57" s="155"/>
      <c r="F57" s="150"/>
      <c r="G57" s="140"/>
      <c r="H57" s="115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</row>
    <row r="58" spans="1:50" ht="15.75" x14ac:dyDescent="0.25">
      <c r="A58" s="80"/>
      <c r="B58" s="154" t="s">
        <v>57</v>
      </c>
      <c r="C58" s="142">
        <v>710190.51</v>
      </c>
      <c r="D58" s="42"/>
      <c r="E58" s="155"/>
      <c r="F58" s="150"/>
      <c r="G58" s="140"/>
      <c r="H58" s="115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</row>
    <row r="59" spans="1:50" ht="15.75" x14ac:dyDescent="0.25">
      <c r="A59" s="80"/>
      <c r="B59" s="154" t="s">
        <v>58</v>
      </c>
      <c r="C59" s="142">
        <v>0</v>
      </c>
      <c r="D59" s="42"/>
      <c r="E59" s="155"/>
      <c r="F59" s="150"/>
      <c r="G59" s="140"/>
      <c r="H59" s="115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</row>
    <row r="60" spans="1:50" ht="15.75" x14ac:dyDescent="0.25">
      <c r="A60" s="80"/>
      <c r="B60" s="154" t="s">
        <v>59</v>
      </c>
      <c r="C60" s="142">
        <v>1029217.14</v>
      </c>
      <c r="D60" s="42"/>
      <c r="E60" s="155"/>
      <c r="F60" s="150"/>
      <c r="G60" s="140"/>
      <c r="H60" s="115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</row>
    <row r="61" spans="1:50" ht="15.75" x14ac:dyDescent="0.25">
      <c r="A61" s="80"/>
      <c r="B61" s="154" t="s">
        <v>60</v>
      </c>
      <c r="C61" s="142">
        <v>991709.13</v>
      </c>
      <c r="D61" s="42"/>
      <c r="E61" s="155"/>
      <c r="F61" s="150"/>
      <c r="G61" s="140"/>
      <c r="H61" s="115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</row>
    <row r="62" spans="1:50" ht="15.75" x14ac:dyDescent="0.25">
      <c r="A62" s="80"/>
      <c r="B62" s="154" t="s">
        <v>41</v>
      </c>
      <c r="C62" s="142">
        <v>142778.07999999999</v>
      </c>
      <c r="D62" s="42"/>
      <c r="E62" s="155"/>
      <c r="F62" s="150"/>
      <c r="G62" s="140"/>
      <c r="H62" s="115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</row>
    <row r="63" spans="1:50" ht="15.75" x14ac:dyDescent="0.25">
      <c r="A63" s="80"/>
      <c r="B63" s="124" t="s">
        <v>61</v>
      </c>
      <c r="C63" s="158">
        <f>SUM(C40:C62)</f>
        <v>246688293.48999995</v>
      </c>
      <c r="D63" s="190"/>
      <c r="E63" s="203"/>
      <c r="F63" s="204"/>
      <c r="G63" s="14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</row>
    <row r="64" spans="1:50" ht="15.75" x14ac:dyDescent="0.25">
      <c r="A64" s="80"/>
      <c r="B64" s="140"/>
      <c r="C64" s="140"/>
      <c r="D64" s="140"/>
      <c r="E64" s="140"/>
      <c r="F64" s="140"/>
      <c r="G64" s="160"/>
      <c r="H64" s="80"/>
      <c r="I64" s="117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</row>
    <row r="65" spans="1:50" ht="15.75" x14ac:dyDescent="0.25">
      <c r="A65" s="80"/>
      <c r="B65" s="124" t="s">
        <v>1978</v>
      </c>
      <c r="C65" s="139"/>
      <c r="D65" s="139"/>
      <c r="E65" s="139"/>
      <c r="F65" s="140"/>
      <c r="G65" s="140"/>
      <c r="H65" s="117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</row>
    <row r="66" spans="1:50" ht="15.75" x14ac:dyDescent="0.25">
      <c r="A66" s="80"/>
      <c r="B66" s="124"/>
      <c r="C66" s="139"/>
      <c r="D66" s="139"/>
      <c r="E66" s="139"/>
      <c r="F66" s="140"/>
      <c r="G66" s="14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</row>
    <row r="67" spans="1:50" ht="15.75" x14ac:dyDescent="0.25">
      <c r="A67" s="80"/>
      <c r="B67" s="154"/>
      <c r="C67" s="140"/>
      <c r="D67" s="140"/>
      <c r="E67" s="140"/>
      <c r="F67" s="140"/>
      <c r="G67" s="14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</row>
    <row r="68" spans="1:50" ht="15.75" x14ac:dyDescent="0.25">
      <c r="A68" s="80"/>
      <c r="B68" s="154"/>
      <c r="C68" s="140"/>
      <c r="D68" s="140"/>
      <c r="E68" s="140"/>
      <c r="F68" s="140"/>
      <c r="G68" s="14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</row>
    <row r="69" spans="1:50" ht="15.75" x14ac:dyDescent="0.25">
      <c r="A69" s="80"/>
      <c r="B69" s="154"/>
      <c r="C69" s="140"/>
      <c r="D69" s="140"/>
      <c r="E69" s="140"/>
      <c r="F69" s="140"/>
      <c r="G69" s="14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</row>
    <row r="70" spans="1:50" ht="15.75" x14ac:dyDescent="0.25">
      <c r="A70" s="80"/>
      <c r="B70" s="154"/>
      <c r="C70" s="140"/>
      <c r="D70" s="140"/>
      <c r="E70" s="140"/>
      <c r="F70" s="140"/>
      <c r="G70" s="1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</row>
    <row r="71" spans="1:50" ht="15.75" x14ac:dyDescent="0.25">
      <c r="A71" s="80"/>
      <c r="B71" s="154"/>
      <c r="C71" s="140"/>
      <c r="D71" s="140"/>
      <c r="E71" s="140"/>
      <c r="F71" s="140"/>
      <c r="G71" s="14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</row>
    <row r="72" spans="1:50" ht="15.75" x14ac:dyDescent="0.25">
      <c r="A72" s="80"/>
      <c r="B72" s="154"/>
      <c r="C72" s="140"/>
      <c r="D72" s="140"/>
      <c r="E72" s="140"/>
      <c r="F72" s="140"/>
      <c r="G72" s="14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</row>
    <row r="73" spans="1:50" ht="15.75" x14ac:dyDescent="0.25">
      <c r="A73" s="80"/>
      <c r="B73" s="154"/>
      <c r="C73" s="140"/>
      <c r="D73" s="140"/>
      <c r="E73" s="140"/>
      <c r="F73" s="140"/>
      <c r="G73" s="1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</row>
    <row r="74" spans="1:50" ht="15.75" x14ac:dyDescent="0.25">
      <c r="A74" s="80"/>
      <c r="B74" s="154"/>
      <c r="C74" s="140"/>
      <c r="D74" s="140"/>
      <c r="E74" s="140"/>
      <c r="F74" s="140"/>
      <c r="G74" s="1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</row>
    <row r="75" spans="1:50" ht="15.75" x14ac:dyDescent="0.25">
      <c r="A75" s="80"/>
      <c r="B75" s="139" t="s">
        <v>1675</v>
      </c>
      <c r="C75" s="140"/>
      <c r="D75" s="140"/>
      <c r="E75" s="140"/>
      <c r="F75" s="140"/>
      <c r="G75" s="14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</row>
    <row r="76" spans="1:50" ht="15.75" x14ac:dyDescent="0.25">
      <c r="A76" s="80"/>
      <c r="B76" s="140"/>
      <c r="C76" s="140"/>
      <c r="D76" s="140"/>
      <c r="E76" s="140"/>
      <c r="F76" s="140"/>
      <c r="G76" s="14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</row>
    <row r="77" spans="1:50" ht="15.75" x14ac:dyDescent="0.25">
      <c r="A77" s="80"/>
      <c r="B77" s="139" t="s">
        <v>1979</v>
      </c>
      <c r="C77" s="139"/>
      <c r="D77" s="139"/>
      <c r="E77" s="139"/>
      <c r="F77" s="140"/>
      <c r="G77" s="1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</row>
    <row r="78" spans="1:50" ht="15.75" x14ac:dyDescent="0.25">
      <c r="A78" s="80"/>
      <c r="B78" s="140"/>
      <c r="C78" s="140"/>
      <c r="D78" s="140"/>
      <c r="E78" s="140"/>
      <c r="F78" s="140"/>
      <c r="G78" s="1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</row>
    <row r="79" spans="1:50" ht="15.75" x14ac:dyDescent="0.25">
      <c r="A79" s="80"/>
      <c r="B79" s="139" t="s">
        <v>29</v>
      </c>
      <c r="C79" s="141">
        <v>2025</v>
      </c>
      <c r="D79" s="123"/>
      <c r="E79" s="123"/>
      <c r="F79" s="123"/>
      <c r="G79" s="140"/>
      <c r="H79" s="99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</row>
    <row r="80" spans="1:50" ht="15.75" x14ac:dyDescent="0.25">
      <c r="A80" s="80"/>
      <c r="B80" s="154" t="s">
        <v>62</v>
      </c>
      <c r="C80" s="142">
        <v>0</v>
      </c>
      <c r="D80" s="328"/>
      <c r="E80" s="143"/>
      <c r="F80" s="144"/>
      <c r="G80" s="145"/>
      <c r="H80" s="115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</row>
    <row r="81" spans="1:50" ht="15.75" x14ac:dyDescent="0.25">
      <c r="A81" s="80"/>
      <c r="B81" s="154" t="s">
        <v>63</v>
      </c>
      <c r="C81" s="142">
        <v>0</v>
      </c>
      <c r="D81" s="328"/>
      <c r="E81" s="143"/>
      <c r="F81" s="144"/>
      <c r="G81" s="145"/>
      <c r="H81" s="115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</row>
    <row r="82" spans="1:50" ht="15.75" x14ac:dyDescent="0.25">
      <c r="A82" s="82"/>
      <c r="B82" s="154" t="s">
        <v>64</v>
      </c>
      <c r="C82" s="142">
        <v>0</v>
      </c>
      <c r="D82" s="328"/>
      <c r="E82" s="143"/>
      <c r="F82" s="144"/>
      <c r="G82" s="140"/>
      <c r="H82" s="115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</row>
    <row r="83" spans="1:50" ht="15.75" x14ac:dyDescent="0.25">
      <c r="A83" s="80"/>
      <c r="B83" s="154" t="s">
        <v>65</v>
      </c>
      <c r="C83" s="142">
        <v>0</v>
      </c>
      <c r="D83" s="328"/>
      <c r="E83" s="143"/>
      <c r="F83" s="144"/>
      <c r="G83" s="140"/>
      <c r="H83" s="115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</row>
    <row r="84" spans="1:50" ht="15.75" x14ac:dyDescent="0.25">
      <c r="A84" s="80"/>
      <c r="B84" s="154" t="s">
        <v>66</v>
      </c>
      <c r="C84" s="142">
        <v>0</v>
      </c>
      <c r="D84" s="328"/>
      <c r="E84" s="143"/>
      <c r="F84" s="144"/>
      <c r="G84" s="140"/>
      <c r="H84" s="115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</row>
    <row r="85" spans="1:50" ht="15.75" x14ac:dyDescent="0.25">
      <c r="A85" s="80"/>
      <c r="B85" s="154" t="s">
        <v>1672</v>
      </c>
      <c r="C85" s="142">
        <v>0</v>
      </c>
      <c r="D85" s="42"/>
      <c r="E85" s="143"/>
      <c r="F85" s="144"/>
      <c r="G85" s="14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</row>
    <row r="86" spans="1:50" ht="15.75" x14ac:dyDescent="0.25">
      <c r="A86" s="80"/>
      <c r="B86" s="154" t="s">
        <v>67</v>
      </c>
      <c r="C86" s="142">
        <v>0</v>
      </c>
      <c r="D86" s="42"/>
      <c r="E86" s="143"/>
      <c r="F86" s="144"/>
      <c r="G86" s="14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</row>
    <row r="87" spans="1:50" ht="15.75" x14ac:dyDescent="0.25">
      <c r="A87" s="80"/>
      <c r="B87" s="154" t="s">
        <v>68</v>
      </c>
      <c r="C87" s="142">
        <v>0</v>
      </c>
      <c r="D87" s="42"/>
      <c r="E87" s="143"/>
      <c r="F87" s="144"/>
      <c r="G87" s="148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</row>
    <row r="88" spans="1:50" ht="15.75" x14ac:dyDescent="0.25">
      <c r="A88" s="80"/>
      <c r="B88" s="124" t="s">
        <v>69</v>
      </c>
      <c r="C88" s="158">
        <f>SUM(C80:C87)</f>
        <v>0</v>
      </c>
      <c r="D88" s="190"/>
      <c r="E88" s="275"/>
      <c r="F88" s="275"/>
      <c r="G88" s="14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</row>
    <row r="89" spans="1:50" ht="15.75" x14ac:dyDescent="0.25">
      <c r="A89" s="80"/>
      <c r="B89" s="140"/>
      <c r="C89" s="140"/>
      <c r="D89" s="140"/>
      <c r="E89" s="140"/>
      <c r="F89" s="140"/>
      <c r="G89" s="14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</row>
    <row r="90" spans="1:50" ht="15.75" x14ac:dyDescent="0.25">
      <c r="A90" s="80"/>
      <c r="B90" s="140"/>
      <c r="C90" s="140"/>
      <c r="D90" s="140"/>
      <c r="E90" s="140"/>
      <c r="F90" s="140"/>
      <c r="G90" s="14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</row>
    <row r="91" spans="1:50" ht="15.75" x14ac:dyDescent="0.25">
      <c r="A91" s="80"/>
      <c r="B91" s="139" t="s">
        <v>70</v>
      </c>
      <c r="C91" s="140" t="s">
        <v>4</v>
      </c>
      <c r="D91" s="140"/>
      <c r="E91" s="140"/>
      <c r="F91" s="140"/>
      <c r="G91" s="14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</row>
    <row r="92" spans="1:50" ht="15.75" x14ac:dyDescent="0.25">
      <c r="A92" s="80"/>
      <c r="B92" s="140"/>
      <c r="C92" s="140"/>
      <c r="D92" s="140"/>
      <c r="E92" s="140"/>
      <c r="F92" s="140" t="s">
        <v>4</v>
      </c>
      <c r="G92" s="14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</row>
    <row r="93" spans="1:50" ht="15.75" x14ac:dyDescent="0.25">
      <c r="A93" s="80"/>
      <c r="B93" s="139" t="s">
        <v>1980</v>
      </c>
      <c r="C93" s="139"/>
      <c r="D93" s="139"/>
      <c r="E93" s="139"/>
      <c r="F93" s="140"/>
      <c r="G93" s="14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</row>
    <row r="94" spans="1:50" ht="15.75" x14ac:dyDescent="0.25">
      <c r="A94" s="80"/>
      <c r="B94" s="139"/>
      <c r="C94" s="140"/>
      <c r="D94" s="140"/>
      <c r="E94" s="140"/>
      <c r="F94" s="140"/>
      <c r="G94" s="14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</row>
    <row r="95" spans="1:50" ht="15.75" x14ac:dyDescent="0.25">
      <c r="A95" s="80"/>
      <c r="B95" s="139" t="s">
        <v>71</v>
      </c>
      <c r="C95" s="141">
        <v>2025</v>
      </c>
      <c r="D95" s="123"/>
      <c r="E95" s="123"/>
      <c r="F95" s="123"/>
      <c r="G95" s="14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</row>
    <row r="96" spans="1:50" ht="15.75" x14ac:dyDescent="0.25">
      <c r="A96" s="80"/>
      <c r="B96" s="154" t="s">
        <v>72</v>
      </c>
      <c r="C96" s="142">
        <v>22301255.02</v>
      </c>
      <c r="D96" s="42"/>
      <c r="E96" s="155"/>
      <c r="F96" s="150"/>
      <c r="G96" s="14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</row>
    <row r="97" spans="1:50" ht="15.75" x14ac:dyDescent="0.25">
      <c r="A97" s="80"/>
      <c r="B97" s="154" t="s">
        <v>73</v>
      </c>
      <c r="C97" s="142">
        <v>1277156.05</v>
      </c>
      <c r="D97" s="42"/>
      <c r="E97" s="155"/>
      <c r="F97" s="150"/>
      <c r="G97" s="14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</row>
    <row r="98" spans="1:50" ht="15.75" x14ac:dyDescent="0.25">
      <c r="A98" s="80"/>
      <c r="B98" s="139" t="s">
        <v>74</v>
      </c>
      <c r="C98" s="158">
        <f>SUM(C96:C97)</f>
        <v>23578411.07</v>
      </c>
      <c r="D98" s="190"/>
      <c r="E98" s="203"/>
      <c r="F98" s="204"/>
      <c r="G98" s="14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</row>
    <row r="99" spans="1:50" ht="15.75" x14ac:dyDescent="0.25">
      <c r="A99" s="80"/>
      <c r="B99" s="140"/>
      <c r="C99" s="140"/>
      <c r="D99" s="140"/>
      <c r="E99" s="140"/>
      <c r="F99" s="140"/>
      <c r="G99" s="14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</row>
    <row r="100" spans="1:50" ht="15.75" x14ac:dyDescent="0.25">
      <c r="A100" s="80"/>
      <c r="B100" s="140"/>
      <c r="C100" s="140"/>
      <c r="D100" s="140"/>
      <c r="E100" s="140"/>
      <c r="F100" s="140"/>
      <c r="G100" s="14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</row>
    <row r="101" spans="1:50" ht="15.75" x14ac:dyDescent="0.25">
      <c r="A101" s="80"/>
      <c r="B101" s="140"/>
      <c r="C101" s="140"/>
      <c r="D101" s="140"/>
      <c r="E101" s="140"/>
      <c r="F101" s="140"/>
      <c r="G101" s="14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</row>
    <row r="102" spans="1:50" ht="15.75" x14ac:dyDescent="0.25">
      <c r="A102" s="80"/>
      <c r="B102" s="139" t="s">
        <v>75</v>
      </c>
      <c r="C102" s="140"/>
      <c r="D102" s="140"/>
      <c r="E102" s="148" t="s">
        <v>4</v>
      </c>
      <c r="F102" s="148"/>
      <c r="G102" s="14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</row>
    <row r="103" spans="1:50" ht="15.75" x14ac:dyDescent="0.25">
      <c r="A103" s="80"/>
      <c r="B103" s="140"/>
      <c r="C103" s="140"/>
      <c r="D103" s="140"/>
      <c r="E103" s="140"/>
      <c r="F103" s="140"/>
      <c r="G103" s="14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</row>
    <row r="104" spans="1:50" ht="15.75" x14ac:dyDescent="0.25">
      <c r="A104" s="80"/>
      <c r="B104" s="139" t="s">
        <v>1981</v>
      </c>
      <c r="C104" s="139"/>
      <c r="D104" s="139"/>
      <c r="E104" s="139"/>
      <c r="F104" s="140"/>
      <c r="G104" s="14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</row>
    <row r="105" spans="1:50" ht="15.75" x14ac:dyDescent="0.25">
      <c r="A105" s="80"/>
      <c r="B105" s="140"/>
      <c r="C105" s="140"/>
      <c r="D105" s="140"/>
      <c r="E105" s="140"/>
      <c r="F105" s="140"/>
      <c r="G105" s="14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</row>
    <row r="106" spans="1:50" ht="15.75" x14ac:dyDescent="0.25">
      <c r="A106" s="80"/>
      <c r="B106" s="123" t="s">
        <v>29</v>
      </c>
      <c r="C106" s="141">
        <v>2025</v>
      </c>
      <c r="D106" s="123"/>
      <c r="E106" s="123"/>
      <c r="F106" s="123"/>
      <c r="G106" s="145"/>
      <c r="H106" s="99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</row>
    <row r="107" spans="1:50" ht="15.75" x14ac:dyDescent="0.25">
      <c r="A107" s="80"/>
      <c r="B107" s="154" t="s">
        <v>76</v>
      </c>
      <c r="C107" s="142">
        <v>119367149.87</v>
      </c>
      <c r="D107" s="42"/>
      <c r="E107" s="155"/>
      <c r="F107" s="191"/>
      <c r="G107" s="145"/>
      <c r="H107" s="115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</row>
    <row r="108" spans="1:50" ht="15.75" x14ac:dyDescent="0.25">
      <c r="A108" s="80"/>
      <c r="B108" s="154" t="s">
        <v>1671</v>
      </c>
      <c r="C108" s="142">
        <v>5205228.84</v>
      </c>
      <c r="D108" s="42"/>
      <c r="E108" s="155"/>
      <c r="F108" s="191"/>
      <c r="G108" s="148"/>
      <c r="H108" s="14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</row>
    <row r="109" spans="1:50" ht="15.75" x14ac:dyDescent="0.25">
      <c r="A109" s="80"/>
      <c r="B109" s="139" t="s">
        <v>77</v>
      </c>
      <c r="C109" s="146">
        <f>SUM(C107:C108)</f>
        <v>124572378.71000001</v>
      </c>
      <c r="D109" s="190"/>
      <c r="E109" s="203"/>
      <c r="F109" s="204"/>
      <c r="G109" s="140"/>
      <c r="H109" s="263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</row>
    <row r="111" spans="1:50" ht="15.75" x14ac:dyDescent="0.25">
      <c r="A111" s="80"/>
      <c r="B111" s="140"/>
      <c r="C111" s="140"/>
      <c r="D111" s="140"/>
      <c r="E111" s="140"/>
      <c r="F111" s="140"/>
      <c r="G111" s="140"/>
      <c r="H111" s="81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</row>
    <row r="112" spans="1:50" ht="15.75" x14ac:dyDescent="0.25">
      <c r="A112" s="80"/>
      <c r="B112" s="139" t="s">
        <v>78</v>
      </c>
      <c r="C112" s="140"/>
      <c r="D112" s="140"/>
      <c r="E112" s="140"/>
      <c r="F112" s="140"/>
      <c r="G112" s="140"/>
      <c r="H112" s="81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</row>
    <row r="113" spans="1:50" ht="15.75" x14ac:dyDescent="0.25">
      <c r="A113" s="80"/>
      <c r="B113" s="139"/>
      <c r="C113" s="140"/>
      <c r="D113" s="140"/>
      <c r="E113" s="140"/>
      <c r="F113" s="140"/>
      <c r="G113" s="140"/>
      <c r="H113" s="81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</row>
    <row r="114" spans="1:50" ht="15.75" x14ac:dyDescent="0.25">
      <c r="A114" s="80"/>
      <c r="B114" s="139" t="s">
        <v>1982</v>
      </c>
      <c r="C114" s="139"/>
      <c r="D114" s="139"/>
      <c r="E114" s="139"/>
      <c r="F114" s="140"/>
      <c r="G114" s="140"/>
      <c r="H114" s="81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</row>
    <row r="115" spans="1:50" ht="15.75" x14ac:dyDescent="0.25">
      <c r="A115" s="80"/>
      <c r="B115" s="139"/>
      <c r="C115" s="139"/>
      <c r="D115" s="139"/>
      <c r="E115" s="140"/>
      <c r="F115" s="140"/>
      <c r="G115" s="140"/>
      <c r="H115" s="14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</row>
    <row r="116" spans="1:50" ht="15.75" x14ac:dyDescent="0.25">
      <c r="A116" s="80"/>
      <c r="B116" s="139"/>
      <c r="C116" s="140"/>
      <c r="D116" s="140"/>
      <c r="E116" s="140"/>
      <c r="F116" s="140"/>
      <c r="G116" s="140"/>
      <c r="H116" s="81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</row>
    <row r="117" spans="1:50" ht="15.75" x14ac:dyDescent="0.25">
      <c r="A117" s="80"/>
      <c r="B117" s="122" t="s">
        <v>29</v>
      </c>
      <c r="C117" s="141">
        <v>2025</v>
      </c>
      <c r="D117" s="123"/>
      <c r="E117" s="123"/>
      <c r="F117" s="123"/>
      <c r="G117" s="140"/>
      <c r="H117" s="264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</row>
    <row r="118" spans="1:50" ht="15.75" x14ac:dyDescent="0.25">
      <c r="A118" s="80"/>
      <c r="B118" s="154" t="s">
        <v>79</v>
      </c>
      <c r="C118" s="142">
        <v>0</v>
      </c>
      <c r="D118" s="42"/>
      <c r="E118" s="155"/>
      <c r="F118" s="150"/>
      <c r="G118" s="145"/>
      <c r="H118" s="118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</row>
    <row r="119" spans="1:50" ht="15.75" x14ac:dyDescent="0.25">
      <c r="A119" s="80"/>
      <c r="B119" s="154" t="s">
        <v>80</v>
      </c>
      <c r="C119" s="142">
        <v>0</v>
      </c>
      <c r="D119" s="42"/>
      <c r="E119" s="155"/>
      <c r="F119" s="150"/>
      <c r="G119" s="145"/>
      <c r="H119" s="118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</row>
    <row r="120" spans="1:50" ht="15.75" x14ac:dyDescent="0.25">
      <c r="A120" s="80"/>
      <c r="B120" s="154" t="s">
        <v>81</v>
      </c>
      <c r="C120" s="142">
        <v>0</v>
      </c>
      <c r="D120" s="42"/>
      <c r="E120" s="155"/>
      <c r="F120" s="150"/>
      <c r="G120" s="145"/>
      <c r="H120" s="118"/>
      <c r="I120" s="10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</row>
    <row r="121" spans="1:50" ht="15.75" x14ac:dyDescent="0.25">
      <c r="A121" s="80"/>
      <c r="B121" s="154" t="s">
        <v>82</v>
      </c>
      <c r="C121" s="142">
        <v>0</v>
      </c>
      <c r="D121" s="42"/>
      <c r="E121" s="155"/>
      <c r="F121" s="150"/>
      <c r="G121" s="145"/>
      <c r="H121" s="118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</row>
    <row r="122" spans="1:50" ht="15.75" x14ac:dyDescent="0.25">
      <c r="A122" s="80"/>
      <c r="B122" s="154" t="s">
        <v>83</v>
      </c>
      <c r="C122" s="142">
        <v>0</v>
      </c>
      <c r="D122" s="42"/>
      <c r="E122" s="155"/>
      <c r="F122" s="150"/>
      <c r="G122" s="145"/>
      <c r="H122" s="118">
        <v>0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</row>
    <row r="123" spans="1:50" ht="15.75" x14ac:dyDescent="0.25">
      <c r="A123" s="80"/>
      <c r="B123" s="124" t="s">
        <v>84</v>
      </c>
      <c r="C123" s="146">
        <f>SUM(C118:C122)</f>
        <v>0</v>
      </c>
      <c r="D123" s="175"/>
      <c r="E123" s="203"/>
      <c r="F123" s="150"/>
      <c r="G123" s="145"/>
      <c r="H123" s="119">
        <v>0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</row>
    <row r="124" spans="1:50" ht="15.75" x14ac:dyDescent="0.25">
      <c r="A124" s="80"/>
      <c r="B124" s="140"/>
      <c r="C124" s="140"/>
      <c r="D124" s="140"/>
      <c r="E124" s="159"/>
      <c r="F124" s="140"/>
      <c r="G124" s="160"/>
      <c r="H124" s="117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</row>
    <row r="125" spans="1:50" ht="15.75" x14ac:dyDescent="0.25">
      <c r="A125" s="80"/>
      <c r="B125" s="140"/>
      <c r="C125" s="161"/>
      <c r="D125" s="140"/>
      <c r="E125" s="156"/>
      <c r="F125" s="140"/>
      <c r="G125" s="156"/>
      <c r="H125" s="84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</row>
    <row r="126" spans="1:50" ht="15.75" x14ac:dyDescent="0.25">
      <c r="A126" s="80"/>
      <c r="B126" s="140"/>
      <c r="C126" s="161"/>
      <c r="D126" s="140"/>
      <c r="E126" s="156"/>
      <c r="F126" s="140"/>
      <c r="G126" s="156"/>
      <c r="H126" s="84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</row>
    <row r="127" spans="1:50" ht="15.75" x14ac:dyDescent="0.25">
      <c r="A127" s="80"/>
      <c r="B127" s="140"/>
      <c r="C127" s="161"/>
      <c r="D127" s="140"/>
      <c r="E127" s="156"/>
      <c r="F127" s="140"/>
      <c r="G127" s="156"/>
      <c r="H127" s="84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</row>
    <row r="128" spans="1:50" ht="15.75" x14ac:dyDescent="0.25">
      <c r="A128" s="80"/>
      <c r="B128" s="140"/>
      <c r="C128" s="161"/>
      <c r="D128" s="140"/>
      <c r="E128" s="156"/>
      <c r="F128" s="140"/>
      <c r="G128" s="156"/>
      <c r="H128" s="84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</row>
    <row r="129" spans="1:50" ht="15.75" x14ac:dyDescent="0.25">
      <c r="A129" s="80"/>
      <c r="B129" s="140"/>
      <c r="C129" s="161"/>
      <c r="D129" s="140"/>
      <c r="E129" s="156"/>
      <c r="F129" s="140"/>
      <c r="G129" s="156"/>
      <c r="H129" s="84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</row>
    <row r="130" spans="1:50" ht="15.75" x14ac:dyDescent="0.25">
      <c r="A130" s="80"/>
      <c r="B130" s="140"/>
      <c r="C130" s="140"/>
      <c r="D130" s="140"/>
      <c r="E130" s="140"/>
      <c r="F130" s="140"/>
      <c r="G130" s="156"/>
      <c r="H130" s="80"/>
      <c r="I130" s="80"/>
      <c r="J130" s="81"/>
      <c r="K130" s="81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</row>
    <row r="131" spans="1:50" ht="15.75" x14ac:dyDescent="0.25">
      <c r="A131" s="80"/>
      <c r="B131" s="139"/>
      <c r="C131" s="140"/>
      <c r="D131" s="140"/>
      <c r="E131" s="140"/>
      <c r="F131" s="140"/>
      <c r="G131" s="156"/>
      <c r="H131" s="80"/>
      <c r="I131" s="80"/>
      <c r="J131" s="81"/>
      <c r="K131" s="81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</row>
    <row r="132" spans="1:50" ht="15.75" x14ac:dyDescent="0.25">
      <c r="A132" s="80"/>
      <c r="B132" s="139"/>
      <c r="C132" s="140"/>
      <c r="D132" s="140"/>
      <c r="E132" s="140"/>
      <c r="F132" s="140"/>
      <c r="G132" s="156"/>
      <c r="H132" s="80"/>
      <c r="I132" s="80"/>
      <c r="J132" s="81"/>
      <c r="K132" s="81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</row>
    <row r="133" spans="1:50" ht="15.75" x14ac:dyDescent="0.25">
      <c r="A133" s="80"/>
      <c r="B133" s="139"/>
      <c r="C133" s="140"/>
      <c r="D133" s="140"/>
      <c r="E133" s="140"/>
      <c r="F133" s="140"/>
      <c r="G133" s="156"/>
      <c r="H133" s="80"/>
      <c r="I133" s="80"/>
      <c r="J133" s="81"/>
      <c r="K133" s="81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</row>
    <row r="134" spans="1:50" ht="15.75" x14ac:dyDescent="0.25">
      <c r="A134" s="80"/>
      <c r="B134" s="139"/>
      <c r="C134" s="140"/>
      <c r="D134" s="140"/>
      <c r="E134" s="140"/>
      <c r="F134" s="140"/>
      <c r="G134" s="156"/>
      <c r="H134" s="80"/>
      <c r="I134" s="80"/>
      <c r="J134" s="81"/>
      <c r="K134" s="81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</row>
    <row r="135" spans="1:50" ht="15.75" x14ac:dyDescent="0.25">
      <c r="A135" s="80"/>
      <c r="B135" s="139"/>
      <c r="C135" s="140"/>
      <c r="D135" s="140"/>
      <c r="E135" s="140"/>
      <c r="F135" s="140"/>
      <c r="G135" s="156"/>
      <c r="H135" s="80"/>
      <c r="I135" s="80"/>
      <c r="J135" s="81"/>
      <c r="K135" s="81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</row>
    <row r="136" spans="1:50" ht="15.75" x14ac:dyDescent="0.25">
      <c r="A136" s="80"/>
      <c r="B136" s="139"/>
      <c r="C136" s="140"/>
      <c r="D136" s="140"/>
      <c r="E136" s="140"/>
      <c r="F136" s="140"/>
      <c r="G136" s="156"/>
      <c r="H136" s="80"/>
      <c r="I136" s="80"/>
      <c r="J136" s="81"/>
      <c r="K136" s="81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</row>
    <row r="137" spans="1:50" ht="15.75" x14ac:dyDescent="0.25">
      <c r="A137" s="80"/>
      <c r="B137" s="139"/>
      <c r="C137" s="140"/>
      <c r="D137" s="140"/>
      <c r="E137" s="140"/>
      <c r="F137" s="140"/>
      <c r="G137" s="156"/>
      <c r="H137" s="80"/>
      <c r="I137" s="80"/>
      <c r="J137" s="81"/>
      <c r="K137" s="81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</row>
    <row r="138" spans="1:50" ht="15.75" x14ac:dyDescent="0.25">
      <c r="A138" s="80"/>
      <c r="B138" s="139"/>
      <c r="C138" s="140"/>
      <c r="D138" s="140"/>
      <c r="E138" s="140"/>
      <c r="F138" s="140"/>
      <c r="G138" s="156"/>
      <c r="H138" s="80"/>
      <c r="I138" s="80"/>
      <c r="J138" s="81"/>
      <c r="K138" s="81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</row>
    <row r="139" spans="1:50" ht="15.75" x14ac:dyDescent="0.25">
      <c r="A139" s="80"/>
      <c r="B139" s="139"/>
      <c r="C139" s="140"/>
      <c r="D139" s="140"/>
      <c r="E139" s="140"/>
      <c r="F139" s="140"/>
      <c r="G139" s="156"/>
      <c r="H139" s="80"/>
      <c r="I139" s="80"/>
      <c r="J139" s="81"/>
      <c r="K139" s="81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</row>
    <row r="140" spans="1:50" ht="15.75" x14ac:dyDescent="0.25">
      <c r="A140" s="80"/>
      <c r="B140" s="139"/>
      <c r="C140" s="140"/>
      <c r="D140" s="140"/>
      <c r="E140" s="140"/>
      <c r="F140" s="140"/>
      <c r="G140" s="156"/>
      <c r="H140" s="80"/>
      <c r="I140" s="80"/>
      <c r="J140" s="81"/>
      <c r="K140" s="81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</row>
    <row r="141" spans="1:50" ht="15.75" x14ac:dyDescent="0.25">
      <c r="A141" s="80"/>
      <c r="B141" s="139"/>
      <c r="C141" s="140"/>
      <c r="D141" s="140"/>
      <c r="E141" s="140"/>
      <c r="F141" s="140"/>
      <c r="G141" s="156"/>
      <c r="H141" s="80"/>
      <c r="I141" s="80"/>
      <c r="J141" s="81"/>
      <c r="K141" s="81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</row>
    <row r="142" spans="1:50" ht="15.75" x14ac:dyDescent="0.25">
      <c r="A142" s="80"/>
      <c r="B142" s="139"/>
      <c r="C142" s="140"/>
      <c r="D142" s="140"/>
      <c r="E142" s="140"/>
      <c r="F142" s="140"/>
      <c r="G142" s="156"/>
      <c r="H142" s="80"/>
      <c r="I142" s="80"/>
      <c r="J142" s="81"/>
      <c r="K142" s="81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</row>
    <row r="143" spans="1:50" ht="15.75" x14ac:dyDescent="0.25">
      <c r="A143" s="80"/>
      <c r="B143" s="139"/>
      <c r="C143" s="140"/>
      <c r="D143" s="140"/>
      <c r="E143" s="140"/>
      <c r="F143" s="140"/>
      <c r="G143" s="156"/>
      <c r="H143" s="80"/>
      <c r="I143" s="80"/>
      <c r="J143" s="81"/>
      <c r="K143" s="81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</row>
    <row r="144" spans="1:50" ht="15.75" x14ac:dyDescent="0.25">
      <c r="A144" s="80"/>
      <c r="B144" s="139"/>
      <c r="C144" s="140"/>
      <c r="D144" s="140"/>
      <c r="E144" s="140"/>
      <c r="F144" s="140"/>
      <c r="G144" s="156"/>
      <c r="H144" s="80"/>
      <c r="I144" s="80"/>
      <c r="J144" s="81"/>
      <c r="K144" s="81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</row>
    <row r="145" spans="1:50" ht="17.25" customHeight="1" x14ac:dyDescent="0.25">
      <c r="A145" s="80"/>
      <c r="B145" s="139" t="s">
        <v>85</v>
      </c>
      <c r="C145" s="162"/>
      <c r="D145" s="162"/>
      <c r="E145" s="160"/>
      <c r="F145" s="160"/>
      <c r="G145" s="156"/>
      <c r="H145" s="80"/>
      <c r="I145" s="80"/>
      <c r="J145" s="81"/>
      <c r="K145" s="81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</row>
    <row r="146" spans="1:50" ht="15.75" x14ac:dyDescent="0.25">
      <c r="A146" s="80"/>
      <c r="B146" s="140"/>
      <c r="C146" s="160"/>
      <c r="D146" s="160"/>
      <c r="E146" s="160"/>
      <c r="F146" s="160"/>
      <c r="G146" s="156"/>
      <c r="H146" s="80"/>
      <c r="I146" s="80"/>
      <c r="J146" s="81"/>
      <c r="K146" s="81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</row>
    <row r="147" spans="1:50" ht="20.25" customHeight="1" x14ac:dyDescent="0.25">
      <c r="A147" s="80"/>
      <c r="B147" s="163">
        <v>2025</v>
      </c>
      <c r="C147" s="164"/>
      <c r="D147" s="164"/>
      <c r="E147" s="164"/>
      <c r="F147" s="165"/>
      <c r="G147" s="156"/>
      <c r="H147" s="80"/>
      <c r="I147" s="80"/>
      <c r="J147" s="101"/>
      <c r="K147" s="101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</row>
    <row r="148" spans="1:50" ht="54" customHeight="1" x14ac:dyDescent="0.25">
      <c r="A148" s="80"/>
      <c r="B148" s="166"/>
      <c r="C148" s="167" t="s">
        <v>86</v>
      </c>
      <c r="D148" s="167" t="s">
        <v>87</v>
      </c>
      <c r="E148" s="168" t="s">
        <v>88</v>
      </c>
      <c r="F148" s="169" t="s">
        <v>89</v>
      </c>
      <c r="G148" s="170"/>
      <c r="H148" s="140"/>
      <c r="I148" s="208"/>
      <c r="J148" s="208"/>
      <c r="K148" s="209"/>
      <c r="L148" s="17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</row>
    <row r="149" spans="1:50" ht="15.75" x14ac:dyDescent="0.25">
      <c r="A149" s="80"/>
      <c r="B149" s="171" t="s">
        <v>143</v>
      </c>
      <c r="C149" s="172">
        <v>652135593.80999994</v>
      </c>
      <c r="D149" s="173">
        <v>148851680.44</v>
      </c>
      <c r="E149" s="173">
        <v>2761087.82</v>
      </c>
      <c r="F149" s="174">
        <f>SUM(C149:E149)</f>
        <v>803748362.07000005</v>
      </c>
      <c r="G149" s="175"/>
      <c r="H149" s="210"/>
      <c r="I149" s="162"/>
      <c r="J149" s="162"/>
      <c r="K149" s="162"/>
      <c r="L149" s="162"/>
      <c r="M149" s="10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</row>
    <row r="150" spans="1:50" ht="15.75" x14ac:dyDescent="0.25">
      <c r="A150" s="80"/>
      <c r="B150" s="176" t="s">
        <v>142</v>
      </c>
      <c r="C150" s="120">
        <v>0</v>
      </c>
      <c r="D150" s="254">
        <v>0</v>
      </c>
      <c r="E150" s="255">
        <v>0</v>
      </c>
      <c r="F150" s="179">
        <f>SUM(C150:E150)</f>
        <v>0</v>
      </c>
      <c r="G150" s="175"/>
      <c r="H150" s="262"/>
      <c r="I150" s="181"/>
      <c r="J150" s="175"/>
      <c r="K150" s="102"/>
      <c r="L150" s="102"/>
      <c r="M150" s="10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</row>
    <row r="151" spans="1:50" ht="15.75" x14ac:dyDescent="0.25">
      <c r="A151" s="80"/>
      <c r="B151" s="180" t="s">
        <v>144</v>
      </c>
      <c r="C151" s="175">
        <f>C149+C150</f>
        <v>652135593.80999994</v>
      </c>
      <c r="D151" s="175">
        <f t="shared" ref="D151:E151" si="0">D149+D150</f>
        <v>148851680.44</v>
      </c>
      <c r="E151" s="175">
        <f t="shared" si="0"/>
        <v>2761087.82</v>
      </c>
      <c r="F151" s="170">
        <f>F149+F150</f>
        <v>803748362.07000005</v>
      </c>
      <c r="G151" s="175"/>
      <c r="H151" s="210"/>
      <c r="I151" s="210"/>
      <c r="J151" s="102"/>
      <c r="K151" s="102"/>
      <c r="L151" s="102"/>
      <c r="M151" s="10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</row>
    <row r="152" spans="1:50" ht="15.75" x14ac:dyDescent="0.25">
      <c r="A152" s="80"/>
      <c r="B152" s="180"/>
      <c r="C152" s="162"/>
      <c r="D152" s="162"/>
      <c r="E152" s="162"/>
      <c r="F152" s="162"/>
      <c r="G152" s="181"/>
      <c r="H152" s="211"/>
      <c r="I152" s="102"/>
      <c r="J152" s="102"/>
      <c r="K152" s="102"/>
      <c r="L152" s="102"/>
      <c r="M152" s="100"/>
      <c r="N152" s="80"/>
      <c r="O152" s="81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</row>
    <row r="153" spans="1:50" ht="15.75" x14ac:dyDescent="0.25">
      <c r="A153" s="80"/>
      <c r="B153" s="206" t="s">
        <v>90</v>
      </c>
      <c r="C153" s="177">
        <v>0</v>
      </c>
      <c r="D153" s="177"/>
      <c r="E153" s="207"/>
      <c r="F153" s="207"/>
      <c r="G153" s="181"/>
      <c r="H153" s="210"/>
      <c r="I153" s="102"/>
      <c r="J153" s="102"/>
      <c r="K153" s="102"/>
      <c r="L153" s="102"/>
      <c r="M153" s="100"/>
      <c r="N153" s="80"/>
      <c r="O153" s="81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</row>
    <row r="154" spans="1:50" ht="15.75" x14ac:dyDescent="0.25">
      <c r="A154" s="80"/>
      <c r="B154" s="182" t="s">
        <v>91</v>
      </c>
      <c r="C154" s="35">
        <v>-500785240.43000001</v>
      </c>
      <c r="D154" s="175">
        <v>-104664157.40000001</v>
      </c>
      <c r="E154" s="175">
        <v>-1722864.21</v>
      </c>
      <c r="F154" s="183">
        <f>SUM(C154:E154)</f>
        <v>-607172262.04000008</v>
      </c>
      <c r="G154" s="181"/>
      <c r="H154" s="211"/>
      <c r="I154" s="102"/>
      <c r="J154" s="102"/>
      <c r="K154" s="102"/>
      <c r="L154" s="102"/>
      <c r="M154" s="100"/>
      <c r="N154" s="100"/>
      <c r="O154" s="81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</row>
    <row r="155" spans="1:50" ht="15.75" x14ac:dyDescent="0.25">
      <c r="A155" s="80"/>
      <c r="B155" s="176" t="s">
        <v>92</v>
      </c>
      <c r="C155" s="184">
        <v>-3230022.7</v>
      </c>
      <c r="D155" s="185">
        <v>-551260.54</v>
      </c>
      <c r="E155" s="179">
        <v>-3331.9</v>
      </c>
      <c r="F155" s="179">
        <f>SUM(C155:E155)</f>
        <v>-3784615.14</v>
      </c>
      <c r="G155" s="181"/>
      <c r="H155" s="211"/>
      <c r="I155" s="102"/>
      <c r="J155" s="102"/>
      <c r="K155" s="102"/>
      <c r="L155" s="102"/>
      <c r="M155" s="100"/>
      <c r="N155" s="80"/>
      <c r="O155" s="81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</row>
    <row r="156" spans="1:50" ht="15.75" x14ac:dyDescent="0.25">
      <c r="A156" s="80"/>
      <c r="B156" s="186" t="s">
        <v>93</v>
      </c>
      <c r="C156" s="178">
        <f>SUM(C154:C155)</f>
        <v>-504015263.13</v>
      </c>
      <c r="D156" s="178">
        <f>SUM(D154:D155)</f>
        <v>-105215417.94000001</v>
      </c>
      <c r="E156" s="187">
        <f>SUM(E154:E155)</f>
        <v>-1726196.1099999999</v>
      </c>
      <c r="F156" s="187">
        <f>SUM(F154:F155)</f>
        <v>-610956877.18000007</v>
      </c>
      <c r="G156" s="175"/>
      <c r="H156" s="210"/>
      <c r="I156" s="102"/>
      <c r="J156" s="102"/>
      <c r="K156" s="102"/>
      <c r="L156" s="102"/>
      <c r="M156" s="100"/>
      <c r="N156" s="80"/>
      <c r="O156" s="81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</row>
    <row r="157" spans="1:50" ht="16.5" thickBot="1" x14ac:dyDescent="0.3">
      <c r="A157" s="80"/>
      <c r="B157" s="188" t="s">
        <v>1680</v>
      </c>
      <c r="C157" s="189">
        <f>+C151+C156</f>
        <v>148120330.67999995</v>
      </c>
      <c r="D157" s="189">
        <f>+D151+D156</f>
        <v>43636262.499999985</v>
      </c>
      <c r="E157" s="189">
        <f>+E151+E156</f>
        <v>1034891.71</v>
      </c>
      <c r="F157" s="189">
        <f>+F151+F156</f>
        <v>192791484.88999999</v>
      </c>
      <c r="G157" s="145"/>
      <c r="H157" s="222"/>
      <c r="I157" s="102"/>
      <c r="J157" s="102"/>
      <c r="K157" s="102"/>
      <c r="L157" s="102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</row>
    <row r="158" spans="1:50" ht="15.75" x14ac:dyDescent="0.25">
      <c r="A158" s="80"/>
      <c r="B158" s="124"/>
      <c r="C158" s="162"/>
      <c r="D158" s="162"/>
      <c r="E158" s="162"/>
      <c r="F158" s="162"/>
      <c r="G158" s="145"/>
      <c r="H158" s="222"/>
      <c r="I158" s="102"/>
      <c r="J158" s="102"/>
      <c r="K158" s="102"/>
      <c r="L158" s="102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</row>
    <row r="159" spans="1:50" ht="15.75" x14ac:dyDescent="0.25">
      <c r="A159" s="80"/>
      <c r="C159" s="139"/>
      <c r="D159" s="139"/>
      <c r="E159" s="139"/>
      <c r="F159" s="140"/>
      <c r="G159" s="181"/>
      <c r="H159" s="101"/>
      <c r="I159" s="115"/>
      <c r="J159" s="101"/>
      <c r="K159" s="101"/>
      <c r="L159" s="81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</row>
    <row r="160" spans="1:50" ht="15.75" x14ac:dyDescent="0.25">
      <c r="A160" s="80"/>
      <c r="B160" s="139" t="s">
        <v>1983</v>
      </c>
      <c r="C160" s="139"/>
      <c r="D160" s="139"/>
      <c r="E160" s="139"/>
      <c r="F160" s="140"/>
      <c r="G160" s="181"/>
      <c r="H160" s="101"/>
      <c r="I160" s="101"/>
      <c r="J160" s="101"/>
      <c r="K160" s="101"/>
      <c r="L160" s="81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</row>
    <row r="161" spans="1:50" ht="15.75" x14ac:dyDescent="0.25">
      <c r="A161" s="80"/>
      <c r="B161" s="139"/>
      <c r="C161" s="139"/>
      <c r="D161" s="139"/>
      <c r="E161" s="139"/>
      <c r="F161" s="140"/>
      <c r="G161" s="191"/>
      <c r="H161" s="121"/>
      <c r="I161" s="121"/>
      <c r="J161" s="121"/>
      <c r="K161" s="101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</row>
    <row r="162" spans="1:50" ht="15.75" x14ac:dyDescent="0.25">
      <c r="A162" s="80"/>
      <c r="B162" s="140" t="s">
        <v>20</v>
      </c>
      <c r="C162" s="140"/>
      <c r="D162" s="140"/>
      <c r="E162" s="160"/>
      <c r="F162" s="148"/>
      <c r="G162" s="181"/>
      <c r="H162" s="101"/>
      <c r="I162" s="101"/>
      <c r="J162" s="101"/>
      <c r="K162" s="101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</row>
    <row r="163" spans="1:50" ht="15.75" x14ac:dyDescent="0.25">
      <c r="A163" s="80"/>
      <c r="B163" s="140"/>
      <c r="C163" s="140"/>
      <c r="D163" s="140"/>
      <c r="E163" s="140"/>
      <c r="F163" s="192"/>
      <c r="G163" s="191"/>
      <c r="H163" s="100"/>
      <c r="I163" s="80"/>
      <c r="J163" s="101"/>
      <c r="K163" s="101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</row>
    <row r="164" spans="1:50" ht="15.75" x14ac:dyDescent="0.25">
      <c r="A164" s="80"/>
      <c r="B164" s="139" t="s">
        <v>96</v>
      </c>
      <c r="C164" s="140"/>
      <c r="D164" s="140"/>
      <c r="E164" s="140"/>
      <c r="F164" s="140"/>
      <c r="G164" s="140"/>
      <c r="H164" s="80"/>
      <c r="I164" s="80"/>
      <c r="J164" s="81"/>
      <c r="K164" s="81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</row>
    <row r="165" spans="1:50" ht="15.75" x14ac:dyDescent="0.25">
      <c r="A165" s="80"/>
      <c r="B165" s="140"/>
      <c r="C165" s="140"/>
      <c r="D165" s="140"/>
      <c r="E165" s="140"/>
      <c r="F165" s="140"/>
      <c r="G165" s="140"/>
      <c r="H165" s="80"/>
      <c r="I165" s="80"/>
      <c r="J165" s="81"/>
      <c r="K165" s="81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</row>
    <row r="166" spans="1:50" ht="15.75" x14ac:dyDescent="0.25">
      <c r="A166" s="139" t="s">
        <v>1987</v>
      </c>
      <c r="B166" s="140"/>
      <c r="C166" s="140"/>
      <c r="D166" s="140"/>
      <c r="E166" s="140"/>
      <c r="F166" s="140"/>
      <c r="G166" s="140"/>
      <c r="H166" s="80"/>
      <c r="I166" s="80"/>
      <c r="J166" s="81"/>
      <c r="K166" s="81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</row>
    <row r="167" spans="1:50" ht="15.75" x14ac:dyDescent="0.25">
      <c r="A167" s="80"/>
      <c r="B167" s="140"/>
      <c r="C167" s="140"/>
      <c r="D167" s="140"/>
      <c r="E167" s="140"/>
      <c r="F167" s="140"/>
      <c r="G167" s="140"/>
      <c r="H167" s="80"/>
      <c r="I167" s="80"/>
      <c r="J167" s="81"/>
      <c r="K167" s="81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</row>
    <row r="168" spans="1:50" ht="15.75" x14ac:dyDescent="0.25">
      <c r="A168" s="80"/>
      <c r="B168" s="139" t="s">
        <v>1676</v>
      </c>
      <c r="C168" s="140"/>
      <c r="D168" s="140"/>
      <c r="E168" s="140"/>
      <c r="F168" s="140"/>
      <c r="G168" s="140"/>
      <c r="H168" s="80"/>
      <c r="I168" s="80"/>
      <c r="J168" s="81"/>
      <c r="K168" s="81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</row>
    <row r="169" spans="1:50" ht="15.75" x14ac:dyDescent="0.25">
      <c r="A169" s="80"/>
      <c r="B169" s="140"/>
      <c r="C169" s="140"/>
      <c r="D169" s="140"/>
      <c r="E169" s="140"/>
      <c r="F169" s="140"/>
      <c r="G169" s="14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</row>
    <row r="170" spans="1:50" ht="15.75" x14ac:dyDescent="0.25">
      <c r="A170" s="80"/>
      <c r="B170" s="139" t="s">
        <v>1984</v>
      </c>
      <c r="C170" s="139"/>
      <c r="D170" s="139"/>
      <c r="E170" s="139"/>
      <c r="F170" s="140"/>
      <c r="G170" s="140"/>
      <c r="H170" s="80"/>
      <c r="I170" s="10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</row>
    <row r="171" spans="1:50" ht="15.75" x14ac:dyDescent="0.25">
      <c r="A171" s="80"/>
      <c r="B171" s="139" t="s">
        <v>4</v>
      </c>
      <c r="C171" s="140"/>
      <c r="D171" s="140"/>
      <c r="E171" s="140"/>
      <c r="F171" s="193"/>
      <c r="G171" s="140"/>
      <c r="H171" s="99"/>
      <c r="I171" s="117"/>
      <c r="J171" s="80"/>
      <c r="K171" s="117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</row>
    <row r="172" spans="1:50" ht="15.75" x14ac:dyDescent="0.25">
      <c r="A172" s="80"/>
      <c r="B172" s="123" t="s">
        <v>71</v>
      </c>
      <c r="C172" s="141">
        <v>2025</v>
      </c>
      <c r="D172" s="123"/>
      <c r="E172" s="123"/>
      <c r="F172" s="140"/>
      <c r="G172" s="140"/>
      <c r="H172" s="80"/>
      <c r="I172" s="10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</row>
    <row r="173" spans="1:50" ht="15.75" x14ac:dyDescent="0.25">
      <c r="A173" s="80"/>
      <c r="B173" s="140" t="s">
        <v>1664</v>
      </c>
      <c r="C173" s="142">
        <v>144709729.91</v>
      </c>
      <c r="D173" s="42"/>
      <c r="E173" s="155"/>
      <c r="F173" s="140"/>
      <c r="G173" s="145"/>
      <c r="H173" s="117"/>
      <c r="I173" s="117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</row>
    <row r="174" spans="1:50" ht="15.75" x14ac:dyDescent="0.25">
      <c r="A174" s="80"/>
      <c r="B174" s="139" t="s">
        <v>1665</v>
      </c>
      <c r="C174" s="265">
        <f>C173</f>
        <v>144709729.91</v>
      </c>
      <c r="D174" s="274"/>
      <c r="E174" s="276"/>
      <c r="F174" s="140"/>
      <c r="G174" s="14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</row>
    <row r="175" spans="1:50" ht="15.75" x14ac:dyDescent="0.25">
      <c r="A175" s="80"/>
      <c r="B175" s="139"/>
      <c r="C175" s="175"/>
      <c r="D175" s="175"/>
      <c r="E175" s="203"/>
      <c r="F175" s="140"/>
      <c r="G175" s="14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</row>
    <row r="176" spans="1:50" ht="15.75" x14ac:dyDescent="0.25">
      <c r="A176" s="80"/>
      <c r="B176" s="140" t="s">
        <v>1681</v>
      </c>
      <c r="C176" s="177">
        <v>1970543.9</v>
      </c>
      <c r="D176" s="181"/>
      <c r="E176" s="160"/>
      <c r="F176" s="140"/>
      <c r="G176" s="14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</row>
    <row r="177" spans="1:50" ht="15.75" x14ac:dyDescent="0.25">
      <c r="A177" s="80"/>
      <c r="B177" s="139" t="s">
        <v>1666</v>
      </c>
      <c r="C177" s="146">
        <f>C176</f>
        <v>1970543.9</v>
      </c>
      <c r="D177" s="160"/>
      <c r="E177" s="160"/>
      <c r="F177" s="140"/>
      <c r="G177" s="14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</row>
    <row r="178" spans="1:50" ht="15.75" x14ac:dyDescent="0.25">
      <c r="A178" s="80"/>
      <c r="B178" s="139" t="s">
        <v>1667</v>
      </c>
      <c r="C178" s="146">
        <f>C174+C177</f>
        <v>146680273.81</v>
      </c>
      <c r="D178" s="175"/>
      <c r="E178" s="160"/>
      <c r="F178" s="160"/>
      <c r="G178" s="14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</row>
    <row r="179" spans="1:50" ht="15.75" x14ac:dyDescent="0.25">
      <c r="A179" s="80"/>
      <c r="B179" s="139"/>
      <c r="C179" s="175"/>
      <c r="D179" s="175"/>
      <c r="E179" s="160"/>
      <c r="F179" s="160"/>
      <c r="G179" s="14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</row>
    <row r="180" spans="1:50" ht="15.75" x14ac:dyDescent="0.25">
      <c r="A180" s="80"/>
      <c r="B180" s="140"/>
      <c r="C180" s="140"/>
      <c r="D180" s="140"/>
      <c r="E180" s="140"/>
      <c r="F180" s="140"/>
      <c r="G180" s="14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</row>
    <row r="181" spans="1:50" ht="15.75" x14ac:dyDescent="0.25">
      <c r="A181" s="80"/>
      <c r="B181" s="139" t="s">
        <v>1682</v>
      </c>
      <c r="C181" s="140"/>
      <c r="D181" s="140"/>
      <c r="E181" s="140"/>
      <c r="F181" s="140"/>
      <c r="G181" s="14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</row>
    <row r="182" spans="1:50" ht="15.75" x14ac:dyDescent="0.25">
      <c r="A182" s="80"/>
      <c r="B182" s="139"/>
      <c r="C182" s="140"/>
      <c r="D182" s="140"/>
      <c r="E182" s="140"/>
      <c r="F182" s="140"/>
      <c r="G182" s="14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</row>
    <row r="183" spans="1:50" ht="15.75" x14ac:dyDescent="0.25">
      <c r="A183" s="80"/>
      <c r="B183" s="139" t="s">
        <v>1985</v>
      </c>
      <c r="C183" s="139"/>
      <c r="D183" s="139"/>
      <c r="E183" s="139"/>
      <c r="F183" s="140"/>
      <c r="G183" s="14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</row>
    <row r="184" spans="1:50" ht="15.75" x14ac:dyDescent="0.25">
      <c r="A184" s="80"/>
      <c r="B184" s="139" t="s">
        <v>4</v>
      </c>
      <c r="C184" s="139"/>
      <c r="D184" s="139"/>
      <c r="E184" s="139"/>
      <c r="F184" s="140"/>
      <c r="G184" s="14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</row>
    <row r="185" spans="1:50" ht="15.75" x14ac:dyDescent="0.25">
      <c r="A185" s="80"/>
      <c r="B185" s="139"/>
      <c r="C185" s="140"/>
      <c r="D185" s="140"/>
      <c r="E185" s="140"/>
      <c r="F185" s="140"/>
      <c r="G185" s="14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</row>
    <row r="186" spans="1:50" ht="15.75" x14ac:dyDescent="0.25">
      <c r="A186" s="80"/>
      <c r="B186" s="123" t="s">
        <v>71</v>
      </c>
      <c r="C186" s="141">
        <v>2025</v>
      </c>
      <c r="D186" s="123"/>
      <c r="E186" s="123"/>
      <c r="F186" s="140"/>
      <c r="G186" s="14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</row>
    <row r="187" spans="1:50" ht="15.75" x14ac:dyDescent="0.25">
      <c r="A187" s="80"/>
      <c r="B187" s="140" t="s">
        <v>97</v>
      </c>
      <c r="C187" s="194">
        <v>0</v>
      </c>
      <c r="D187" s="43"/>
      <c r="E187" s="155"/>
      <c r="F187" s="140"/>
      <c r="G187" s="14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</row>
    <row r="188" spans="1:50" ht="15.75" x14ac:dyDescent="0.25">
      <c r="A188" s="80"/>
      <c r="B188" s="140" t="s">
        <v>98</v>
      </c>
      <c r="C188" s="194">
        <v>0</v>
      </c>
      <c r="D188" s="43"/>
      <c r="E188" s="155"/>
      <c r="F188" s="156"/>
      <c r="G188" s="14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</row>
    <row r="189" spans="1:50" ht="15.75" x14ac:dyDescent="0.25">
      <c r="A189" s="80"/>
      <c r="B189" s="140" t="s">
        <v>99</v>
      </c>
      <c r="C189" s="194">
        <v>0</v>
      </c>
      <c r="D189" s="43"/>
      <c r="E189" s="155"/>
      <c r="F189" s="140"/>
      <c r="G189" s="14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</row>
    <row r="190" spans="1:50" ht="15.75" x14ac:dyDescent="0.25">
      <c r="A190" s="80"/>
      <c r="B190" s="140" t="s">
        <v>100</v>
      </c>
      <c r="C190" s="194">
        <v>0</v>
      </c>
      <c r="D190" s="43"/>
      <c r="E190" s="155"/>
      <c r="F190" s="140"/>
      <c r="G190" s="14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</row>
    <row r="191" spans="1:50" ht="15.75" x14ac:dyDescent="0.25">
      <c r="A191" s="80"/>
      <c r="B191" s="140" t="s">
        <v>101</v>
      </c>
      <c r="C191" s="194">
        <v>0</v>
      </c>
      <c r="D191" s="43"/>
      <c r="E191" s="155"/>
      <c r="F191" s="140"/>
      <c r="G191" s="14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</row>
    <row r="192" spans="1:50" ht="15.75" x14ac:dyDescent="0.25">
      <c r="A192" s="80"/>
      <c r="B192" s="139" t="s">
        <v>102</v>
      </c>
      <c r="C192" s="195">
        <f>SUM(C187:C191)</f>
        <v>0</v>
      </c>
      <c r="D192" s="196"/>
      <c r="E192" s="155"/>
      <c r="F192" s="140"/>
      <c r="G192" s="14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</row>
    <row r="193" spans="1:50" ht="15.75" x14ac:dyDescent="0.25">
      <c r="A193" s="80"/>
      <c r="B193" s="139"/>
      <c r="C193" s="196"/>
      <c r="D193" s="196"/>
      <c r="E193" s="147"/>
      <c r="F193" s="140"/>
      <c r="G193" s="14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</row>
    <row r="194" spans="1:50" ht="15.75" x14ac:dyDescent="0.25">
      <c r="A194" s="80"/>
      <c r="B194" s="140"/>
      <c r="C194" s="140"/>
      <c r="D194" s="140"/>
      <c r="E194" s="140"/>
      <c r="F194" s="140"/>
      <c r="G194" s="14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</row>
    <row r="195" spans="1:50" ht="15.75" x14ac:dyDescent="0.25">
      <c r="A195" s="80"/>
      <c r="B195" s="139" t="s">
        <v>1683</v>
      </c>
      <c r="C195" s="140" t="s">
        <v>23</v>
      </c>
      <c r="D195" s="140"/>
      <c r="E195" s="140"/>
      <c r="F195" s="140"/>
      <c r="G195" s="14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</row>
    <row r="196" spans="1:50" ht="15.75" x14ac:dyDescent="0.25">
      <c r="A196" s="80"/>
      <c r="B196" s="140"/>
      <c r="C196" s="140"/>
      <c r="D196" s="140"/>
      <c r="E196" s="140"/>
      <c r="F196" s="140"/>
      <c r="G196" s="14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</row>
    <row r="197" spans="1:50" ht="15.75" x14ac:dyDescent="0.25">
      <c r="A197" s="80"/>
      <c r="B197" s="139" t="s">
        <v>1986</v>
      </c>
      <c r="C197" s="139"/>
      <c r="D197" s="139"/>
      <c r="E197" s="139"/>
      <c r="F197" s="140"/>
      <c r="G197" s="14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</row>
    <row r="198" spans="1:50" ht="15.75" x14ac:dyDescent="0.25">
      <c r="A198" s="80"/>
      <c r="B198" s="139"/>
      <c r="C198" s="139"/>
      <c r="D198" s="139"/>
      <c r="E198" s="139"/>
      <c r="F198" s="140"/>
      <c r="G198" s="14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</row>
    <row r="199" spans="1:50" ht="15.75" x14ac:dyDescent="0.25">
      <c r="A199" s="80"/>
      <c r="B199" s="139" t="s">
        <v>29</v>
      </c>
      <c r="C199" s="141">
        <v>2025</v>
      </c>
      <c r="D199" s="123"/>
      <c r="E199" s="123"/>
      <c r="F199" s="140"/>
      <c r="G199" s="145"/>
      <c r="H199" s="81"/>
      <c r="I199" s="81"/>
      <c r="J199" s="81"/>
      <c r="K199" s="81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</row>
    <row r="200" spans="1:50" ht="15.75" x14ac:dyDescent="0.25">
      <c r="A200" s="80"/>
      <c r="B200" s="197" t="s">
        <v>103</v>
      </c>
      <c r="C200" s="1">
        <v>534638142.77999997</v>
      </c>
      <c r="D200" s="42"/>
      <c r="E200" s="198"/>
      <c r="F200" s="160"/>
      <c r="G200" s="145"/>
      <c r="H200" s="81"/>
      <c r="I200" s="81"/>
      <c r="J200" s="81"/>
      <c r="K200" s="81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</row>
    <row r="201" spans="1:50" ht="15.75" x14ac:dyDescent="0.25">
      <c r="A201" s="80"/>
      <c r="B201" s="197" t="s">
        <v>17</v>
      </c>
      <c r="C201" s="1">
        <v>60042672.799999997</v>
      </c>
      <c r="D201" s="60"/>
      <c r="E201" s="198"/>
      <c r="F201" s="160"/>
      <c r="G201" s="145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</row>
    <row r="202" spans="1:50" ht="15.75" x14ac:dyDescent="0.25">
      <c r="A202" s="80"/>
      <c r="B202" s="197" t="s">
        <v>21</v>
      </c>
      <c r="C202" s="1">
        <v>57712745.270000003</v>
      </c>
      <c r="D202" s="44" t="s">
        <v>4</v>
      </c>
      <c r="E202" s="198"/>
      <c r="F202" s="160"/>
      <c r="G202" s="145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</row>
    <row r="203" spans="1:50" ht="15.75" x14ac:dyDescent="0.25">
      <c r="A203" s="80"/>
      <c r="B203" s="197" t="s">
        <v>104</v>
      </c>
      <c r="C203" s="1">
        <v>-32437019.438000001</v>
      </c>
      <c r="D203" s="44"/>
      <c r="E203" s="198"/>
      <c r="F203" s="160"/>
      <c r="G203" s="19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</row>
    <row r="204" spans="1:50" ht="15.75" x14ac:dyDescent="0.25">
      <c r="A204" s="80"/>
      <c r="B204" s="199" t="s">
        <v>18</v>
      </c>
      <c r="C204" s="200">
        <f>SUM(C200:C203)</f>
        <v>619956541.41199994</v>
      </c>
      <c r="D204" s="329"/>
      <c r="E204" s="277"/>
      <c r="F204" s="201"/>
      <c r="G204" s="14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</row>
    <row r="205" spans="1:50" ht="15.75" x14ac:dyDescent="0.25">
      <c r="A205" s="80"/>
      <c r="B205" s="140"/>
      <c r="C205" s="140"/>
      <c r="D205" s="140"/>
      <c r="E205" s="140"/>
      <c r="F205" s="140"/>
      <c r="G205" s="14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</row>
    <row r="206" spans="1:50" ht="15.75" x14ac:dyDescent="0.25">
      <c r="A206" s="80"/>
      <c r="B206" s="140"/>
      <c r="C206" s="140"/>
      <c r="D206" s="140"/>
      <c r="E206" s="140"/>
      <c r="F206" s="140"/>
      <c r="G206" s="14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</row>
    <row r="207" spans="1:50" ht="15.75" x14ac:dyDescent="0.25">
      <c r="A207" s="80"/>
      <c r="B207" s="140"/>
      <c r="C207" s="140"/>
      <c r="D207" s="140"/>
      <c r="E207" s="140"/>
      <c r="F207" s="140"/>
      <c r="G207" s="14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</row>
    <row r="208" spans="1:50" ht="15.75" x14ac:dyDescent="0.25">
      <c r="A208" s="80"/>
      <c r="B208" s="140"/>
      <c r="C208" s="140"/>
      <c r="D208" s="140"/>
      <c r="E208" s="140"/>
      <c r="F208" s="140"/>
      <c r="G208" s="156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</row>
    <row r="209" spans="1:50" ht="15.75" x14ac:dyDescent="0.25">
      <c r="A209" s="80"/>
      <c r="B209" s="140"/>
      <c r="C209" s="140"/>
      <c r="D209" s="140"/>
      <c r="E209" s="140"/>
      <c r="F209" s="140"/>
      <c r="G209" s="156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</row>
    <row r="210" spans="1:50" ht="15.75" x14ac:dyDescent="0.25">
      <c r="A210" s="80"/>
      <c r="B210" s="140"/>
      <c r="C210" s="140"/>
      <c r="D210" s="140"/>
      <c r="E210" s="140"/>
      <c r="F210" s="140"/>
      <c r="G210" s="156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</row>
    <row r="211" spans="1:50" ht="15.75" x14ac:dyDescent="0.25">
      <c r="A211" s="80"/>
      <c r="B211" s="140"/>
      <c r="C211" s="140"/>
      <c r="D211" s="140"/>
      <c r="E211" s="140"/>
      <c r="F211" s="140"/>
      <c r="G211" s="156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</row>
    <row r="212" spans="1:50" ht="15.75" x14ac:dyDescent="0.25">
      <c r="A212" s="80"/>
      <c r="B212" s="140"/>
      <c r="C212" s="140"/>
      <c r="D212" s="140"/>
      <c r="E212" s="140"/>
      <c r="F212" s="140"/>
      <c r="G212" s="156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</row>
    <row r="213" spans="1:50" ht="15.75" x14ac:dyDescent="0.25">
      <c r="A213" s="80"/>
      <c r="B213" s="140"/>
      <c r="C213" s="140"/>
      <c r="D213" s="140"/>
      <c r="E213" s="140"/>
      <c r="F213" s="140"/>
      <c r="G213" s="14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</row>
    <row r="214" spans="1:50" ht="15.75" x14ac:dyDescent="0.25">
      <c r="A214" s="80"/>
      <c r="B214" s="140"/>
      <c r="C214" s="140"/>
      <c r="D214" s="140"/>
      <c r="E214" s="140"/>
      <c r="F214" s="140"/>
      <c r="G214" s="14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</row>
    <row r="215" spans="1:50" ht="15.75" x14ac:dyDescent="0.25">
      <c r="A215" s="80"/>
      <c r="B215" s="140"/>
      <c r="C215" s="140"/>
      <c r="D215" s="140"/>
      <c r="E215" s="140"/>
      <c r="F215" s="140"/>
      <c r="G215" s="14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</row>
    <row r="216" spans="1:50" ht="15.75" x14ac:dyDescent="0.25">
      <c r="A216" s="80"/>
      <c r="B216" s="140"/>
      <c r="C216" s="140"/>
      <c r="D216" s="140"/>
      <c r="E216" s="140"/>
      <c r="F216" s="140"/>
      <c r="G216" s="14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</row>
    <row r="217" spans="1:50" ht="15.75" x14ac:dyDescent="0.25">
      <c r="A217" s="80"/>
      <c r="B217" s="140"/>
      <c r="C217" s="140"/>
      <c r="D217" s="140"/>
      <c r="E217" s="140"/>
      <c r="F217" s="140"/>
      <c r="G217" s="14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</row>
    <row r="218" spans="1:50" ht="15.75" x14ac:dyDescent="0.25">
      <c r="A218" s="80"/>
      <c r="B218" s="374"/>
      <c r="C218" s="374"/>
      <c r="D218" s="374"/>
      <c r="E218" s="374"/>
      <c r="F218" s="140"/>
      <c r="G218" s="14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</row>
    <row r="219" spans="1:50" ht="15.75" x14ac:dyDescent="0.25">
      <c r="A219" s="80"/>
      <c r="B219" s="374" t="s">
        <v>134</v>
      </c>
      <c r="C219" s="374"/>
      <c r="D219" s="374"/>
      <c r="E219" s="374"/>
      <c r="F219" s="140"/>
      <c r="G219" s="14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</row>
    <row r="220" spans="1:50" ht="15.75" x14ac:dyDescent="0.25">
      <c r="A220" s="80"/>
      <c r="B220" s="374" t="s">
        <v>139</v>
      </c>
      <c r="C220" s="374"/>
      <c r="D220" s="374"/>
      <c r="E220" s="374"/>
      <c r="F220" s="140"/>
      <c r="G220" s="14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</row>
    <row r="221" spans="1:50" ht="15.75" x14ac:dyDescent="0.25">
      <c r="A221" s="80"/>
      <c r="B221" s="140"/>
      <c r="C221" s="140"/>
      <c r="D221" s="140"/>
      <c r="E221" s="140"/>
      <c r="F221" s="140"/>
      <c r="G221" s="14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</row>
    <row r="222" spans="1:50" ht="15.75" x14ac:dyDescent="0.25">
      <c r="A222" s="80"/>
      <c r="B222" s="140"/>
      <c r="C222" s="140"/>
      <c r="D222" s="140"/>
      <c r="E222" s="140"/>
      <c r="F222" s="140"/>
      <c r="G222" s="14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</row>
    <row r="223" spans="1:50" ht="15.75" x14ac:dyDescent="0.25">
      <c r="A223" s="80"/>
      <c r="B223" s="140"/>
      <c r="C223" s="140"/>
      <c r="D223" s="140"/>
      <c r="E223" s="140"/>
      <c r="F223" s="140"/>
      <c r="G223" s="14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</row>
    <row r="224" spans="1:50" ht="15.75" x14ac:dyDescent="0.25">
      <c r="A224" s="80"/>
      <c r="B224" s="140"/>
      <c r="C224" s="140"/>
      <c r="D224" s="140"/>
      <c r="E224" s="140"/>
      <c r="F224" s="140"/>
      <c r="G224" s="14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</row>
    <row r="225" spans="1:50" ht="15.75" x14ac:dyDescent="0.25">
      <c r="A225" s="80"/>
      <c r="B225" s="140"/>
      <c r="C225" s="140"/>
      <c r="D225" s="140"/>
      <c r="E225" s="140"/>
      <c r="F225" s="140"/>
      <c r="G225" s="14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</row>
    <row r="226" spans="1:50" ht="15.75" x14ac:dyDescent="0.25">
      <c r="A226" s="80"/>
      <c r="B226" s="139" t="s">
        <v>130</v>
      </c>
      <c r="C226" s="205" t="s">
        <v>140</v>
      </c>
      <c r="D226" s="140"/>
      <c r="E226" s="140"/>
      <c r="F226" s="140"/>
      <c r="G226" s="14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</row>
    <row r="227" spans="1:50" ht="15.75" x14ac:dyDescent="0.25">
      <c r="A227" s="80"/>
      <c r="B227" s="139" t="s">
        <v>114</v>
      </c>
      <c r="C227" s="205" t="s">
        <v>25</v>
      </c>
      <c r="D227" s="140"/>
      <c r="E227" s="140"/>
      <c r="F227" s="140"/>
      <c r="G227" s="14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</row>
    <row r="228" spans="1:50" ht="15.75" x14ac:dyDescent="0.25">
      <c r="A228" s="80"/>
      <c r="B228" s="140"/>
      <c r="C228" s="140"/>
      <c r="D228" s="140"/>
      <c r="E228" s="140"/>
      <c r="F228" s="140"/>
      <c r="G228" s="14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</row>
    <row r="229" spans="1:50" ht="15.75" x14ac:dyDescent="0.25">
      <c r="A229" s="80"/>
      <c r="B229" s="140"/>
      <c r="C229" s="140"/>
      <c r="D229" s="140"/>
      <c r="E229" s="140"/>
      <c r="F229" s="140"/>
      <c r="G229" s="14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</row>
    <row r="230" spans="1:50" ht="15.75" x14ac:dyDescent="0.25">
      <c r="A230" s="80"/>
      <c r="B230" s="140"/>
      <c r="C230" s="140"/>
      <c r="D230" s="140"/>
      <c r="E230" s="140"/>
      <c r="F230" s="140"/>
      <c r="G230" s="14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</row>
    <row r="231" spans="1:50" ht="15.75" x14ac:dyDescent="0.25">
      <c r="A231" s="80"/>
      <c r="B231" s="140"/>
      <c r="C231" s="140"/>
      <c r="D231" s="140"/>
      <c r="E231" s="140"/>
      <c r="F231" s="140"/>
      <c r="G231" s="14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</row>
    <row r="232" spans="1:50" ht="15.75" x14ac:dyDescent="0.25">
      <c r="A232" s="80"/>
      <c r="B232" s="140"/>
      <c r="C232" s="140"/>
      <c r="D232" s="140"/>
      <c r="E232" s="140"/>
      <c r="F232" s="140"/>
      <c r="G232" s="14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</row>
    <row r="233" spans="1:50" ht="15.75" x14ac:dyDescent="0.25">
      <c r="A233" s="80"/>
      <c r="B233" s="140"/>
      <c r="C233" s="140"/>
      <c r="D233" s="140"/>
      <c r="E233" s="140"/>
      <c r="F233" s="140"/>
      <c r="G233" s="14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</row>
    <row r="234" spans="1:50" ht="15.75" x14ac:dyDescent="0.25">
      <c r="A234" s="80"/>
      <c r="B234" s="140"/>
      <c r="C234" s="140"/>
      <c r="D234" s="140"/>
      <c r="E234" s="140"/>
      <c r="F234" s="140"/>
      <c r="G234" s="14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</row>
    <row r="235" spans="1:50" ht="15.75" x14ac:dyDescent="0.25">
      <c r="A235" s="80"/>
      <c r="B235" s="140"/>
      <c r="C235" s="140"/>
      <c r="D235" s="140"/>
      <c r="E235" s="140"/>
      <c r="F235" s="140"/>
      <c r="G235" s="14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</row>
    <row r="236" spans="1:50" ht="15.75" x14ac:dyDescent="0.25">
      <c r="A236" s="80"/>
      <c r="B236" s="140"/>
      <c r="C236" s="140"/>
      <c r="D236" s="140"/>
      <c r="E236" s="140"/>
      <c r="F236" s="140"/>
      <c r="G236" s="14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</row>
    <row r="237" spans="1:50" ht="15.75" x14ac:dyDescent="0.25">
      <c r="A237" s="80"/>
      <c r="B237" s="140"/>
      <c r="C237" s="140"/>
      <c r="D237" s="140"/>
      <c r="E237" s="140"/>
      <c r="F237" s="140"/>
      <c r="G237" s="14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</row>
    <row r="238" spans="1:50" ht="15.75" x14ac:dyDescent="0.25">
      <c r="A238" s="80"/>
      <c r="B238" s="140"/>
      <c r="C238" s="140"/>
      <c r="D238" s="140"/>
      <c r="E238" s="140"/>
      <c r="F238" s="140"/>
      <c r="G238" s="14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</row>
    <row r="239" spans="1:50" ht="15.75" x14ac:dyDescent="0.25">
      <c r="A239" s="80"/>
      <c r="B239" s="140"/>
      <c r="C239" s="140"/>
      <c r="D239" s="140"/>
      <c r="E239" s="140"/>
      <c r="F239" s="140"/>
      <c r="G239" s="14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</row>
    <row r="240" spans="1:50" ht="15.75" x14ac:dyDescent="0.25">
      <c r="A240" s="80"/>
      <c r="B240" s="140"/>
      <c r="C240" s="140"/>
      <c r="D240" s="140"/>
      <c r="E240" s="140"/>
      <c r="F240" s="140"/>
      <c r="G240" s="14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</row>
    <row r="241" spans="1:50" x14ac:dyDescent="0.2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</row>
    <row r="242" spans="1:50" x14ac:dyDescent="0.2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</row>
    <row r="243" spans="1:50" x14ac:dyDescent="0.2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</row>
    <row r="244" spans="1:50" x14ac:dyDescent="0.2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</row>
    <row r="245" spans="1:50" x14ac:dyDescent="0.2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</row>
    <row r="246" spans="1:50" x14ac:dyDescent="0.2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</row>
    <row r="247" spans="1:50" x14ac:dyDescent="0.2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</row>
    <row r="248" spans="1:50" x14ac:dyDescent="0.2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</row>
    <row r="249" spans="1:50" x14ac:dyDescent="0.2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</row>
    <row r="250" spans="1:50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</row>
    <row r="251" spans="1:50" x14ac:dyDescent="0.2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</row>
    <row r="252" spans="1:50" x14ac:dyDescent="0.2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</row>
    <row r="253" spans="1:50" x14ac:dyDescent="0.2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</row>
    <row r="254" spans="1:50" x14ac:dyDescent="0.2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</row>
    <row r="255" spans="1:50" x14ac:dyDescent="0.2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</row>
    <row r="256" spans="1:50" x14ac:dyDescent="0.2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</row>
    <row r="257" spans="1:50" x14ac:dyDescent="0.2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</row>
    <row r="258" spans="1:50" x14ac:dyDescent="0.2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</row>
    <row r="259" spans="1:50" x14ac:dyDescent="0.2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</row>
    <row r="260" spans="1:50" x14ac:dyDescent="0.2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</row>
    <row r="261" spans="1:50" x14ac:dyDescent="0.2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</row>
    <row r="262" spans="1:50" x14ac:dyDescent="0.2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</row>
    <row r="263" spans="1:50" x14ac:dyDescent="0.2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</row>
    <row r="264" spans="1:50" x14ac:dyDescent="0.2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</row>
    <row r="265" spans="1:50" x14ac:dyDescent="0.2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</row>
    <row r="266" spans="1:50" x14ac:dyDescent="0.2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</row>
    <row r="267" spans="1:50" x14ac:dyDescent="0.2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</row>
    <row r="268" spans="1:50" x14ac:dyDescent="0.2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</row>
    <row r="269" spans="1:50" x14ac:dyDescent="0.2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</row>
    <row r="270" spans="1:50" x14ac:dyDescent="0.2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</row>
    <row r="271" spans="1:50" x14ac:dyDescent="0.2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</row>
    <row r="272" spans="1:50" x14ac:dyDescent="0.2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</row>
    <row r="273" spans="1:50" x14ac:dyDescent="0.2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</row>
    <row r="274" spans="1:50" x14ac:dyDescent="0.2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</row>
    <row r="275" spans="1:50" x14ac:dyDescent="0.2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</row>
    <row r="276" spans="1:50" x14ac:dyDescent="0.2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</row>
    <row r="277" spans="1:50" x14ac:dyDescent="0.2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</row>
    <row r="278" spans="1:50" x14ac:dyDescent="0.2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</row>
    <row r="279" spans="1:50" x14ac:dyDescent="0.2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</row>
    <row r="280" spans="1:50" x14ac:dyDescent="0.2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</row>
    <row r="281" spans="1:50" x14ac:dyDescent="0.2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</row>
    <row r="282" spans="1:50" x14ac:dyDescent="0.2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</row>
    <row r="283" spans="1:50" x14ac:dyDescent="0.2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</row>
    <row r="284" spans="1:50" x14ac:dyDescent="0.2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</row>
    <row r="285" spans="1:50" x14ac:dyDescent="0.2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</row>
    <row r="286" spans="1:50" x14ac:dyDescent="0.2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</row>
    <row r="287" spans="1:50" x14ac:dyDescent="0.2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</row>
    <row r="288" spans="1:50" x14ac:dyDescent="0.2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</row>
    <row r="289" spans="1:50" x14ac:dyDescent="0.2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</row>
    <row r="290" spans="1:50" x14ac:dyDescent="0.2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</row>
    <row r="291" spans="1:50" x14ac:dyDescent="0.2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</row>
    <row r="292" spans="1:50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</row>
    <row r="293" spans="1:50" x14ac:dyDescent="0.2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</row>
    <row r="294" spans="1:50" x14ac:dyDescent="0.2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</row>
    <row r="295" spans="1:50" x14ac:dyDescent="0.2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</row>
    <row r="296" spans="1:50" x14ac:dyDescent="0.2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</row>
    <row r="297" spans="1:50" x14ac:dyDescent="0.2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</row>
    <row r="298" spans="1:50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</row>
    <row r="299" spans="1:50" x14ac:dyDescent="0.2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</row>
    <row r="300" spans="1:50" x14ac:dyDescent="0.2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</row>
    <row r="301" spans="1:50" x14ac:dyDescent="0.2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</row>
    <row r="302" spans="1:50" x14ac:dyDescent="0.2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</row>
    <row r="303" spans="1:50" x14ac:dyDescent="0.2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</row>
    <row r="304" spans="1:50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</row>
    <row r="305" spans="1:50" x14ac:dyDescent="0.2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</row>
    <row r="306" spans="1:50" x14ac:dyDescent="0.2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</row>
    <row r="307" spans="1:50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</row>
    <row r="308" spans="1:50" x14ac:dyDescent="0.2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</row>
    <row r="309" spans="1:50" x14ac:dyDescent="0.2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</row>
    <row r="310" spans="1:50" x14ac:dyDescent="0.2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</row>
    <row r="311" spans="1:50" x14ac:dyDescent="0.2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</row>
    <row r="312" spans="1:50" x14ac:dyDescent="0.2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</row>
    <row r="313" spans="1:50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</row>
    <row r="314" spans="1:50" x14ac:dyDescent="0.2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</row>
    <row r="315" spans="1:50" x14ac:dyDescent="0.2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</row>
    <row r="316" spans="1:50" x14ac:dyDescent="0.2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</row>
    <row r="317" spans="1:50" x14ac:dyDescent="0.2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</row>
    <row r="318" spans="1:50" x14ac:dyDescent="0.2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</row>
    <row r="319" spans="1:50" x14ac:dyDescent="0.2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</row>
    <row r="320" spans="1:50" x14ac:dyDescent="0.2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</row>
    <row r="321" spans="1:50" x14ac:dyDescent="0.2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</row>
    <row r="322" spans="1:50" x14ac:dyDescent="0.2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</row>
    <row r="323" spans="1:50" x14ac:dyDescent="0.2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</row>
    <row r="324" spans="1:50" x14ac:dyDescent="0.2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</row>
    <row r="325" spans="1:50" x14ac:dyDescent="0.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</row>
    <row r="326" spans="1:50" x14ac:dyDescent="0.2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</row>
    <row r="327" spans="1:50" x14ac:dyDescent="0.2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</row>
    <row r="328" spans="1:50" x14ac:dyDescent="0.2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</row>
    <row r="329" spans="1:50" x14ac:dyDescent="0.2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</row>
    <row r="330" spans="1:50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</row>
    <row r="331" spans="1:50" x14ac:dyDescent="0.2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</row>
    <row r="332" spans="1:50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</row>
    <row r="333" spans="1:50" x14ac:dyDescent="0.2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</row>
    <row r="334" spans="1:50" x14ac:dyDescent="0.2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</row>
    <row r="335" spans="1:50" x14ac:dyDescent="0.2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</row>
    <row r="336" spans="1:50" x14ac:dyDescent="0.2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</row>
    <row r="337" spans="1:50" x14ac:dyDescent="0.2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</row>
    <row r="338" spans="1:50" x14ac:dyDescent="0.2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</row>
    <row r="339" spans="1:50" x14ac:dyDescent="0.2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</row>
    <row r="340" spans="1:50" x14ac:dyDescent="0.2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</row>
    <row r="341" spans="1:50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</row>
    <row r="342" spans="1:50" x14ac:dyDescent="0.2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</row>
    <row r="343" spans="1:50" x14ac:dyDescent="0.2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</row>
    <row r="344" spans="1:50" x14ac:dyDescent="0.25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</row>
    <row r="345" spans="1:50" x14ac:dyDescent="0.2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</row>
    <row r="346" spans="1:50" x14ac:dyDescent="0.25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</row>
    <row r="347" spans="1:50" x14ac:dyDescent="0.25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</row>
    <row r="348" spans="1:50" x14ac:dyDescent="0.25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</row>
    <row r="349" spans="1:50" x14ac:dyDescent="0.25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</row>
    <row r="350" spans="1:50" x14ac:dyDescent="0.25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</row>
    <row r="351" spans="1:50" x14ac:dyDescent="0.25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</row>
    <row r="352" spans="1:50" x14ac:dyDescent="0.25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</row>
    <row r="353" spans="1:50" x14ac:dyDescent="0.25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</row>
    <row r="354" spans="1:50" x14ac:dyDescent="0.25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</row>
    <row r="355" spans="1:50" x14ac:dyDescent="0.2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</row>
    <row r="356" spans="1:50" x14ac:dyDescent="0.25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</row>
    <row r="357" spans="1:50" x14ac:dyDescent="0.25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</row>
    <row r="358" spans="1:50" x14ac:dyDescent="0.25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</row>
    <row r="359" spans="1:50" x14ac:dyDescent="0.25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</row>
    <row r="360" spans="1:50" x14ac:dyDescent="0.25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</row>
    <row r="361" spans="1:50" x14ac:dyDescent="0.25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</row>
    <row r="362" spans="1:50" x14ac:dyDescent="0.25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</row>
    <row r="363" spans="1:50" x14ac:dyDescent="0.25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</row>
    <row r="364" spans="1:50" x14ac:dyDescent="0.25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</row>
    <row r="365" spans="1:50" x14ac:dyDescent="0.2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</row>
    <row r="366" spans="1:50" x14ac:dyDescent="0.25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</row>
    <row r="367" spans="1:50" x14ac:dyDescent="0.25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</row>
    <row r="368" spans="1:50" x14ac:dyDescent="0.25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</row>
    <row r="369" spans="1:50" x14ac:dyDescent="0.25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</row>
    <row r="370" spans="1:50" x14ac:dyDescent="0.25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</row>
    <row r="371" spans="1:50" x14ac:dyDescent="0.25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</row>
    <row r="372" spans="1:50" x14ac:dyDescent="0.25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</row>
    <row r="373" spans="1:50" x14ac:dyDescent="0.25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</row>
    <row r="374" spans="1:50" x14ac:dyDescent="0.25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</row>
    <row r="375" spans="1:50" x14ac:dyDescent="0.2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</row>
    <row r="376" spans="1:50" x14ac:dyDescent="0.25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</row>
    <row r="377" spans="1:50" x14ac:dyDescent="0.25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</row>
    <row r="378" spans="1:50" x14ac:dyDescent="0.25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</row>
    <row r="379" spans="1:50" x14ac:dyDescent="0.25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</row>
    <row r="380" spans="1:50" x14ac:dyDescent="0.25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</row>
    <row r="381" spans="1:50" x14ac:dyDescent="0.25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</row>
    <row r="382" spans="1:50" x14ac:dyDescent="0.25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</row>
    <row r="383" spans="1:50" x14ac:dyDescent="0.25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</row>
    <row r="384" spans="1:50" x14ac:dyDescent="0.25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</row>
    <row r="385" spans="1:50" x14ac:dyDescent="0.2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</row>
    <row r="386" spans="1:50" x14ac:dyDescent="0.25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</row>
    <row r="387" spans="1:50" x14ac:dyDescent="0.25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</row>
    <row r="388" spans="1:50" x14ac:dyDescent="0.25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</row>
    <row r="389" spans="1:50" x14ac:dyDescent="0.25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</row>
    <row r="390" spans="1:50" x14ac:dyDescent="0.25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</row>
    <row r="391" spans="1:50" x14ac:dyDescent="0.25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</row>
    <row r="392" spans="1:50" x14ac:dyDescent="0.25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</row>
    <row r="393" spans="1:50" x14ac:dyDescent="0.25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</row>
    <row r="394" spans="1:50" x14ac:dyDescent="0.25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</row>
    <row r="395" spans="1:50" x14ac:dyDescent="0.2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</row>
    <row r="396" spans="1:50" x14ac:dyDescent="0.25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</row>
    <row r="397" spans="1:50" x14ac:dyDescent="0.25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</row>
    <row r="398" spans="1:50" x14ac:dyDescent="0.25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</row>
    <row r="399" spans="1:50" x14ac:dyDescent="0.25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</row>
    <row r="400" spans="1:50" x14ac:dyDescent="0.25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</row>
    <row r="401" spans="1:50" x14ac:dyDescent="0.25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</row>
    <row r="402" spans="1:50" x14ac:dyDescent="0.25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</row>
    <row r="403" spans="1:50" x14ac:dyDescent="0.25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</row>
    <row r="404" spans="1:50" x14ac:dyDescent="0.25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</row>
    <row r="405" spans="1:50" x14ac:dyDescent="0.2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</row>
    <row r="406" spans="1:50" x14ac:dyDescent="0.25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</row>
    <row r="407" spans="1:50" x14ac:dyDescent="0.25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</row>
    <row r="408" spans="1:50" x14ac:dyDescent="0.25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</row>
    <row r="409" spans="1:50" x14ac:dyDescent="0.25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</row>
    <row r="410" spans="1:50" x14ac:dyDescent="0.25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</row>
    <row r="411" spans="1:50" x14ac:dyDescent="0.25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</row>
    <row r="412" spans="1:50" x14ac:dyDescent="0.25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</row>
    <row r="413" spans="1:50" x14ac:dyDescent="0.25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</row>
    <row r="414" spans="1:50" x14ac:dyDescent="0.25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</row>
    <row r="415" spans="1:50" x14ac:dyDescent="0.2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</row>
    <row r="416" spans="1:50" x14ac:dyDescent="0.25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</row>
    <row r="417" spans="1:50" x14ac:dyDescent="0.25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</row>
    <row r="418" spans="1:50" x14ac:dyDescent="0.25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</row>
    <row r="419" spans="1:50" x14ac:dyDescent="0.25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</row>
    <row r="420" spans="1:50" x14ac:dyDescent="0.25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</row>
    <row r="421" spans="1:50" x14ac:dyDescent="0.25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</row>
    <row r="422" spans="1:50" x14ac:dyDescent="0.25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</row>
    <row r="423" spans="1:50" x14ac:dyDescent="0.25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</row>
    <row r="424" spans="1:50" x14ac:dyDescent="0.25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</row>
    <row r="425" spans="1:50" x14ac:dyDescent="0.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</row>
    <row r="426" spans="1:50" x14ac:dyDescent="0.25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</row>
    <row r="427" spans="1:50" x14ac:dyDescent="0.25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</row>
    <row r="428" spans="1:50" x14ac:dyDescent="0.25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</row>
    <row r="429" spans="1:50" x14ac:dyDescent="0.25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</row>
    <row r="430" spans="1:50" x14ac:dyDescent="0.25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</row>
    <row r="431" spans="1:50" x14ac:dyDescent="0.25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</row>
    <row r="432" spans="1:50" x14ac:dyDescent="0.25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</row>
    <row r="433" spans="1:50" x14ac:dyDescent="0.25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</row>
    <row r="434" spans="1:50" x14ac:dyDescent="0.25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</row>
    <row r="435" spans="1:50" x14ac:dyDescent="0.2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</row>
    <row r="436" spans="1:50" x14ac:dyDescent="0.25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</row>
    <row r="437" spans="1:50" x14ac:dyDescent="0.25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</row>
    <row r="438" spans="1:50" x14ac:dyDescent="0.25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</row>
    <row r="439" spans="1:50" x14ac:dyDescent="0.25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</row>
    <row r="440" spans="1:50" x14ac:dyDescent="0.25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</row>
    <row r="441" spans="1:50" x14ac:dyDescent="0.25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</row>
    <row r="442" spans="1:50" x14ac:dyDescent="0.25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</row>
    <row r="443" spans="1:50" x14ac:dyDescent="0.25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</row>
    <row r="444" spans="1:50" x14ac:dyDescent="0.25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</row>
    <row r="445" spans="1:50" x14ac:dyDescent="0.2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</row>
    <row r="446" spans="1:50" x14ac:dyDescent="0.25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</row>
    <row r="447" spans="1:50" x14ac:dyDescent="0.25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</row>
    <row r="448" spans="1:50" x14ac:dyDescent="0.25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</row>
    <row r="449" spans="1:50" x14ac:dyDescent="0.25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</row>
    <row r="450" spans="1:50" x14ac:dyDescent="0.25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</row>
    <row r="451" spans="1:50" x14ac:dyDescent="0.25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</row>
    <row r="452" spans="1:50" x14ac:dyDescent="0.25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</row>
    <row r="453" spans="1:50" x14ac:dyDescent="0.25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</row>
    <row r="454" spans="1:50" x14ac:dyDescent="0.25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</row>
    <row r="455" spans="1:50" x14ac:dyDescent="0.2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</row>
    <row r="456" spans="1:50" x14ac:dyDescent="0.25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</row>
    <row r="457" spans="1:50" x14ac:dyDescent="0.25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</row>
    <row r="458" spans="1:50" x14ac:dyDescent="0.25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</row>
    <row r="459" spans="1:50" x14ac:dyDescent="0.25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</row>
    <row r="460" spans="1:50" x14ac:dyDescent="0.25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</row>
    <row r="461" spans="1:50" x14ac:dyDescent="0.25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</row>
    <row r="462" spans="1:50" x14ac:dyDescent="0.25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</row>
    <row r="463" spans="1:50" x14ac:dyDescent="0.25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</row>
    <row r="464" spans="1:50" x14ac:dyDescent="0.25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</row>
    <row r="465" spans="1:50" x14ac:dyDescent="0.2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</row>
    <row r="466" spans="1:50" x14ac:dyDescent="0.25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</row>
    <row r="467" spans="1:50" x14ac:dyDescent="0.25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</row>
    <row r="468" spans="1:50" x14ac:dyDescent="0.25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</row>
    <row r="469" spans="1:50" x14ac:dyDescent="0.25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</row>
    <row r="470" spans="1:50" x14ac:dyDescent="0.25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</row>
    <row r="471" spans="1:50" x14ac:dyDescent="0.25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</row>
    <row r="472" spans="1:50" x14ac:dyDescent="0.25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</row>
    <row r="473" spans="1:50" x14ac:dyDescent="0.25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</row>
    <row r="474" spans="1:50" x14ac:dyDescent="0.25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</row>
    <row r="475" spans="1:50" x14ac:dyDescent="0.2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</row>
    <row r="476" spans="1:50" x14ac:dyDescent="0.25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</row>
    <row r="477" spans="1:50" x14ac:dyDescent="0.25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</row>
    <row r="478" spans="1:50" x14ac:dyDescent="0.25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</row>
    <row r="479" spans="1:50" x14ac:dyDescent="0.25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</row>
    <row r="480" spans="1:50" x14ac:dyDescent="0.25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</row>
    <row r="481" spans="1:50" x14ac:dyDescent="0.25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</row>
    <row r="482" spans="1:50" x14ac:dyDescent="0.25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</row>
    <row r="483" spans="1:50" x14ac:dyDescent="0.25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</row>
    <row r="484" spans="1:50" x14ac:dyDescent="0.25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</row>
    <row r="485" spans="1:50" x14ac:dyDescent="0.2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</row>
    <row r="486" spans="1:50" x14ac:dyDescent="0.25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</row>
    <row r="487" spans="1:50" x14ac:dyDescent="0.25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</row>
    <row r="488" spans="1:50" x14ac:dyDescent="0.25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</row>
    <row r="489" spans="1:50" x14ac:dyDescent="0.25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</row>
    <row r="490" spans="1:50" x14ac:dyDescent="0.25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</row>
    <row r="491" spans="1:50" x14ac:dyDescent="0.25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</row>
    <row r="492" spans="1:50" x14ac:dyDescent="0.25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</row>
    <row r="493" spans="1:50" x14ac:dyDescent="0.25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</row>
    <row r="494" spans="1:50" x14ac:dyDescent="0.25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</row>
    <row r="495" spans="1:50" x14ac:dyDescent="0.2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</row>
    <row r="496" spans="1:50" x14ac:dyDescent="0.25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</row>
    <row r="497" spans="1:50" x14ac:dyDescent="0.25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</row>
    <row r="498" spans="1:50" x14ac:dyDescent="0.25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</row>
    <row r="499" spans="1:50" x14ac:dyDescent="0.25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</row>
    <row r="500" spans="1:50" x14ac:dyDescent="0.25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</row>
    <row r="501" spans="1:50" x14ac:dyDescent="0.25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</row>
    <row r="502" spans="1:50" x14ac:dyDescent="0.25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</row>
    <row r="503" spans="1:50" x14ac:dyDescent="0.25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</row>
    <row r="504" spans="1:50" x14ac:dyDescent="0.25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</row>
    <row r="505" spans="1:50" x14ac:dyDescent="0.2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</row>
    <row r="506" spans="1:50" x14ac:dyDescent="0.25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</row>
    <row r="507" spans="1:50" x14ac:dyDescent="0.25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</row>
    <row r="508" spans="1:50" x14ac:dyDescent="0.25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</row>
    <row r="509" spans="1:50" x14ac:dyDescent="0.25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</row>
    <row r="510" spans="1:50" x14ac:dyDescent="0.25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</row>
    <row r="511" spans="1:50" x14ac:dyDescent="0.25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</row>
    <row r="512" spans="1:50" x14ac:dyDescent="0.25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</row>
    <row r="513" spans="1:50" x14ac:dyDescent="0.25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</row>
    <row r="514" spans="1:50" x14ac:dyDescent="0.25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</row>
    <row r="515" spans="1:50" x14ac:dyDescent="0.2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</row>
    <row r="516" spans="1:50" x14ac:dyDescent="0.25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</row>
    <row r="517" spans="1:50" x14ac:dyDescent="0.25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</row>
    <row r="518" spans="1:50" x14ac:dyDescent="0.25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</row>
    <row r="519" spans="1:50" x14ac:dyDescent="0.25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</row>
    <row r="520" spans="1:50" x14ac:dyDescent="0.25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</row>
    <row r="521" spans="1:50" x14ac:dyDescent="0.25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</row>
    <row r="522" spans="1:50" x14ac:dyDescent="0.2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</row>
    <row r="523" spans="1:50" x14ac:dyDescent="0.25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</row>
    <row r="524" spans="1:50" x14ac:dyDescent="0.25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</row>
    <row r="525" spans="1:50" x14ac:dyDescent="0.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</row>
    <row r="526" spans="1:50" x14ac:dyDescent="0.25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</row>
    <row r="527" spans="1:50" x14ac:dyDescent="0.25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</row>
    <row r="528" spans="1:50" x14ac:dyDescent="0.25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</row>
    <row r="529" spans="1:50" x14ac:dyDescent="0.25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</row>
    <row r="530" spans="1:50" x14ac:dyDescent="0.25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</row>
    <row r="531" spans="1:50" x14ac:dyDescent="0.25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</row>
    <row r="532" spans="1:50" x14ac:dyDescent="0.25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</row>
    <row r="533" spans="1:50" x14ac:dyDescent="0.25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</row>
    <row r="534" spans="1:50" x14ac:dyDescent="0.25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</row>
    <row r="535" spans="1:50" x14ac:dyDescent="0.2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</row>
    <row r="536" spans="1:50" x14ac:dyDescent="0.25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</row>
    <row r="537" spans="1:50" x14ac:dyDescent="0.25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</row>
    <row r="538" spans="1:50" x14ac:dyDescent="0.25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</row>
    <row r="539" spans="1:50" x14ac:dyDescent="0.25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</row>
    <row r="540" spans="1:50" x14ac:dyDescent="0.25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</row>
    <row r="541" spans="1:50" x14ac:dyDescent="0.25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</row>
    <row r="542" spans="1:50" x14ac:dyDescent="0.25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</row>
    <row r="543" spans="1:50" x14ac:dyDescent="0.25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</row>
    <row r="544" spans="1:50" x14ac:dyDescent="0.25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</row>
    <row r="545" spans="1:50" x14ac:dyDescent="0.2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</row>
    <row r="546" spans="1:50" x14ac:dyDescent="0.25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</row>
    <row r="547" spans="1:50" x14ac:dyDescent="0.25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</row>
    <row r="548" spans="1:50" x14ac:dyDescent="0.25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</row>
    <row r="549" spans="1:50" x14ac:dyDescent="0.25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</row>
    <row r="550" spans="1:50" x14ac:dyDescent="0.25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</row>
    <row r="551" spans="1:50" x14ac:dyDescent="0.25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</row>
    <row r="552" spans="1:50" x14ac:dyDescent="0.25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</row>
    <row r="553" spans="1:50" x14ac:dyDescent="0.25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  <c r="AV553" s="80"/>
      <c r="AW553" s="80"/>
      <c r="AX553" s="80"/>
    </row>
    <row r="554" spans="1:50" x14ac:dyDescent="0.25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  <c r="AV554" s="80"/>
      <c r="AW554" s="80"/>
      <c r="AX554" s="80"/>
    </row>
    <row r="555" spans="1:50" x14ac:dyDescent="0.2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  <c r="AV555" s="80"/>
      <c r="AW555" s="80"/>
      <c r="AX555" s="80"/>
    </row>
    <row r="556" spans="1:50" x14ac:dyDescent="0.25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  <c r="AV556" s="80"/>
      <c r="AW556" s="80"/>
      <c r="AX556" s="80"/>
    </row>
    <row r="557" spans="1:50" x14ac:dyDescent="0.25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  <c r="AV557" s="80"/>
      <c r="AW557" s="80"/>
      <c r="AX557" s="80"/>
    </row>
    <row r="558" spans="1:50" x14ac:dyDescent="0.25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  <c r="AV558" s="80"/>
      <c r="AW558" s="80"/>
      <c r="AX558" s="80"/>
    </row>
    <row r="559" spans="1:50" x14ac:dyDescent="0.25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  <c r="AV559" s="80"/>
      <c r="AW559" s="80"/>
      <c r="AX559" s="80"/>
    </row>
    <row r="560" spans="1:50" x14ac:dyDescent="0.25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</row>
    <row r="561" spans="1:50" x14ac:dyDescent="0.25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</row>
    <row r="562" spans="1:50" x14ac:dyDescent="0.25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</row>
    <row r="563" spans="1:50" x14ac:dyDescent="0.25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  <c r="AV563" s="80"/>
      <c r="AW563" s="80"/>
      <c r="AX563" s="80"/>
    </row>
    <row r="564" spans="1:50" x14ac:dyDescent="0.25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</row>
    <row r="565" spans="1:50" x14ac:dyDescent="0.2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  <c r="AV565" s="80"/>
      <c r="AW565" s="80"/>
      <c r="AX565" s="80"/>
    </row>
    <row r="566" spans="1:50" x14ac:dyDescent="0.25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  <c r="AV566" s="80"/>
      <c r="AW566" s="80"/>
      <c r="AX566" s="80"/>
    </row>
    <row r="567" spans="1:50" x14ac:dyDescent="0.25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  <c r="AV567" s="80"/>
      <c r="AW567" s="80"/>
      <c r="AX567" s="80"/>
    </row>
    <row r="568" spans="1:50" x14ac:dyDescent="0.25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  <c r="AV568" s="80"/>
      <c r="AW568" s="80"/>
      <c r="AX568" s="80"/>
    </row>
    <row r="569" spans="1:50" x14ac:dyDescent="0.25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  <c r="AV569" s="80"/>
      <c r="AW569" s="80"/>
      <c r="AX569" s="80"/>
    </row>
    <row r="570" spans="1:50" x14ac:dyDescent="0.25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  <c r="AV570" s="80"/>
      <c r="AW570" s="80"/>
      <c r="AX570" s="80"/>
    </row>
    <row r="571" spans="1:50" x14ac:dyDescent="0.25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  <c r="AV571" s="80"/>
      <c r="AW571" s="80"/>
      <c r="AX571" s="80"/>
    </row>
    <row r="572" spans="1:50" x14ac:dyDescent="0.25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  <c r="AV572" s="80"/>
      <c r="AW572" s="80"/>
      <c r="AX572" s="80"/>
    </row>
    <row r="573" spans="1:50" x14ac:dyDescent="0.25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  <c r="AV573" s="80"/>
      <c r="AW573" s="80"/>
      <c r="AX573" s="80"/>
    </row>
    <row r="574" spans="1:50" x14ac:dyDescent="0.25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  <c r="AV574" s="80"/>
      <c r="AW574" s="80"/>
      <c r="AX574" s="80"/>
    </row>
    <row r="575" spans="1:50" x14ac:dyDescent="0.2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</row>
    <row r="576" spans="1:50" x14ac:dyDescent="0.25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  <c r="AV576" s="80"/>
      <c r="AW576" s="80"/>
      <c r="AX576" s="80"/>
    </row>
    <row r="577" spans="1:50" x14ac:dyDescent="0.25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  <c r="AV577" s="80"/>
      <c r="AW577" s="80"/>
      <c r="AX577" s="80"/>
    </row>
    <row r="578" spans="1:50" x14ac:dyDescent="0.25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  <c r="AV578" s="80"/>
      <c r="AW578" s="80"/>
      <c r="AX578" s="80"/>
    </row>
    <row r="579" spans="1:50" x14ac:dyDescent="0.25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  <c r="AV579" s="80"/>
      <c r="AW579" s="80"/>
      <c r="AX579" s="80"/>
    </row>
    <row r="580" spans="1:50" x14ac:dyDescent="0.25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  <c r="AV580" s="80"/>
      <c r="AW580" s="80"/>
      <c r="AX580" s="80"/>
    </row>
    <row r="581" spans="1:50" x14ac:dyDescent="0.25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  <c r="AV581" s="80"/>
      <c r="AW581" s="80"/>
      <c r="AX581" s="80"/>
    </row>
    <row r="582" spans="1:50" x14ac:dyDescent="0.25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</row>
    <row r="583" spans="1:50" x14ac:dyDescent="0.25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</row>
    <row r="584" spans="1:50" x14ac:dyDescent="0.25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</row>
    <row r="585" spans="1:50" x14ac:dyDescent="0.2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</row>
    <row r="586" spans="1:50" x14ac:dyDescent="0.25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</row>
    <row r="587" spans="1:50" x14ac:dyDescent="0.25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</row>
    <row r="588" spans="1:50" x14ac:dyDescent="0.25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</row>
    <row r="589" spans="1:50" x14ac:dyDescent="0.25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</row>
    <row r="590" spans="1:50" x14ac:dyDescent="0.25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</row>
    <row r="591" spans="1:50" x14ac:dyDescent="0.25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</row>
    <row r="592" spans="1:50" x14ac:dyDescent="0.25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</row>
    <row r="593" spans="1:50" x14ac:dyDescent="0.25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</row>
    <row r="594" spans="1:50" x14ac:dyDescent="0.25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</row>
    <row r="595" spans="1:50" x14ac:dyDescent="0.2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</row>
    <row r="596" spans="1:50" x14ac:dyDescent="0.25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  <c r="AV596" s="80"/>
      <c r="AW596" s="80"/>
      <c r="AX596" s="80"/>
    </row>
    <row r="597" spans="1:50" x14ac:dyDescent="0.25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  <c r="AV597" s="80"/>
      <c r="AW597" s="80"/>
      <c r="AX597" s="80"/>
    </row>
    <row r="598" spans="1:50" x14ac:dyDescent="0.25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  <c r="AV598" s="80"/>
      <c r="AW598" s="80"/>
      <c r="AX598" s="80"/>
    </row>
    <row r="599" spans="1:50" x14ac:dyDescent="0.25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</row>
    <row r="600" spans="1:50" x14ac:dyDescent="0.25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  <c r="AV600" s="80"/>
      <c r="AW600" s="80"/>
      <c r="AX600" s="80"/>
    </row>
    <row r="601" spans="1:50" x14ac:dyDescent="0.25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  <c r="AV601" s="80"/>
      <c r="AW601" s="80"/>
      <c r="AX601" s="80"/>
    </row>
    <row r="602" spans="1:50" x14ac:dyDescent="0.25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  <c r="AV602" s="80"/>
      <c r="AW602" s="80"/>
      <c r="AX602" s="80"/>
    </row>
    <row r="603" spans="1:50" x14ac:dyDescent="0.25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  <c r="AV603" s="80"/>
      <c r="AW603" s="80"/>
      <c r="AX603" s="80"/>
    </row>
    <row r="604" spans="1:50" x14ac:dyDescent="0.25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  <c r="AV604" s="80"/>
      <c r="AW604" s="80"/>
      <c r="AX604" s="80"/>
    </row>
    <row r="605" spans="1:50" x14ac:dyDescent="0.2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  <c r="AV605" s="80"/>
      <c r="AW605" s="80"/>
      <c r="AX605" s="80"/>
    </row>
    <row r="606" spans="1:50" x14ac:dyDescent="0.25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  <c r="AV606" s="80"/>
      <c r="AW606" s="80"/>
      <c r="AX606" s="80"/>
    </row>
    <row r="607" spans="1:50" x14ac:dyDescent="0.25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  <c r="AV607" s="80"/>
      <c r="AW607" s="80"/>
      <c r="AX607" s="80"/>
    </row>
    <row r="608" spans="1:50" x14ac:dyDescent="0.25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  <c r="AV608" s="80"/>
      <c r="AW608" s="80"/>
      <c r="AX608" s="80"/>
    </row>
    <row r="609" spans="1:50" x14ac:dyDescent="0.25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</row>
    <row r="610" spans="1:50" x14ac:dyDescent="0.25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</row>
    <row r="611" spans="1:50" x14ac:dyDescent="0.25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</row>
    <row r="612" spans="1:50" x14ac:dyDescent="0.25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</row>
    <row r="613" spans="1:50" x14ac:dyDescent="0.25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</row>
    <row r="614" spans="1:50" x14ac:dyDescent="0.25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</row>
    <row r="615" spans="1:50" x14ac:dyDescent="0.2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</row>
    <row r="616" spans="1:50" x14ac:dyDescent="0.25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</row>
    <row r="617" spans="1:50" x14ac:dyDescent="0.25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</row>
    <row r="618" spans="1:50" x14ac:dyDescent="0.25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</row>
    <row r="619" spans="1:50" x14ac:dyDescent="0.25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</row>
    <row r="620" spans="1:50" x14ac:dyDescent="0.25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</row>
    <row r="621" spans="1:50" x14ac:dyDescent="0.25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</row>
    <row r="622" spans="1:50" x14ac:dyDescent="0.25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</row>
    <row r="623" spans="1:50" x14ac:dyDescent="0.25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</row>
    <row r="624" spans="1:50" x14ac:dyDescent="0.25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  <c r="AV624" s="80"/>
      <c r="AW624" s="80"/>
      <c r="AX624" s="80"/>
    </row>
    <row r="625" spans="1:50" x14ac:dyDescent="0.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  <c r="AV625" s="80"/>
      <c r="AW625" s="80"/>
      <c r="AX625" s="80"/>
    </row>
    <row r="626" spans="1:50" x14ac:dyDescent="0.25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  <c r="AV626" s="80"/>
      <c r="AW626" s="80"/>
      <c r="AX626" s="80"/>
    </row>
    <row r="627" spans="1:50" x14ac:dyDescent="0.25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  <c r="AV627" s="80"/>
      <c r="AW627" s="80"/>
      <c r="AX627" s="80"/>
    </row>
    <row r="628" spans="1:50" x14ac:dyDescent="0.25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  <c r="AV628" s="80"/>
      <c r="AW628" s="80"/>
      <c r="AX628" s="80"/>
    </row>
    <row r="629" spans="1:50" x14ac:dyDescent="0.25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  <c r="AV629" s="80"/>
      <c r="AW629" s="80"/>
      <c r="AX629" s="80"/>
    </row>
    <row r="630" spans="1:50" x14ac:dyDescent="0.25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  <c r="AV630" s="80"/>
      <c r="AW630" s="80"/>
      <c r="AX630" s="80"/>
    </row>
    <row r="631" spans="1:50" x14ac:dyDescent="0.25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  <c r="AV631" s="80"/>
      <c r="AW631" s="80"/>
      <c r="AX631" s="80"/>
    </row>
    <row r="632" spans="1:50" x14ac:dyDescent="0.25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  <c r="AV632" s="80"/>
      <c r="AW632" s="80"/>
      <c r="AX632" s="80"/>
    </row>
    <row r="633" spans="1:50" x14ac:dyDescent="0.25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  <c r="AV633" s="80"/>
      <c r="AW633" s="80"/>
      <c r="AX633" s="80"/>
    </row>
    <row r="634" spans="1:50" x14ac:dyDescent="0.25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  <c r="AV634" s="80"/>
      <c r="AW634" s="80"/>
      <c r="AX634" s="80"/>
    </row>
    <row r="635" spans="1:50" x14ac:dyDescent="0.2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  <c r="AV635" s="80"/>
      <c r="AW635" s="80"/>
      <c r="AX635" s="80"/>
    </row>
    <row r="636" spans="1:50" x14ac:dyDescent="0.25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  <c r="AV636" s="80"/>
      <c r="AW636" s="80"/>
      <c r="AX636" s="80"/>
    </row>
    <row r="637" spans="1:50" x14ac:dyDescent="0.25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  <c r="AV637" s="80"/>
      <c r="AW637" s="80"/>
      <c r="AX637" s="80"/>
    </row>
    <row r="638" spans="1:50" x14ac:dyDescent="0.25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  <c r="AV638" s="80"/>
      <c r="AW638" s="80"/>
      <c r="AX638" s="80"/>
    </row>
    <row r="639" spans="1:50" x14ac:dyDescent="0.25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</row>
    <row r="640" spans="1:50" x14ac:dyDescent="0.25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  <c r="AV640" s="80"/>
      <c r="AW640" s="80"/>
      <c r="AX640" s="80"/>
    </row>
    <row r="641" spans="1:50" x14ac:dyDescent="0.25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</row>
    <row r="642" spans="1:50" x14ac:dyDescent="0.25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</row>
    <row r="643" spans="1:50" x14ac:dyDescent="0.25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</row>
    <row r="644" spans="1:50" x14ac:dyDescent="0.25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</row>
    <row r="645" spans="1:50" x14ac:dyDescent="0.2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</row>
    <row r="646" spans="1:50" x14ac:dyDescent="0.25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</row>
    <row r="647" spans="1:50" x14ac:dyDescent="0.25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</row>
    <row r="648" spans="1:50" x14ac:dyDescent="0.25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</row>
    <row r="649" spans="1:50" x14ac:dyDescent="0.25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</row>
    <row r="650" spans="1:50" x14ac:dyDescent="0.25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  <c r="AV650" s="80"/>
      <c r="AW650" s="80"/>
      <c r="AX650" s="80"/>
    </row>
    <row r="651" spans="1:50" x14ac:dyDescent="0.25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  <c r="AV651" s="80"/>
      <c r="AW651" s="80"/>
      <c r="AX651" s="80"/>
    </row>
    <row r="652" spans="1:50" x14ac:dyDescent="0.25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  <c r="AV652" s="80"/>
      <c r="AW652" s="80"/>
      <c r="AX652" s="80"/>
    </row>
    <row r="653" spans="1:50" x14ac:dyDescent="0.25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  <c r="AV653" s="80"/>
      <c r="AW653" s="80"/>
      <c r="AX653" s="80"/>
    </row>
    <row r="654" spans="1:50" x14ac:dyDescent="0.25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  <c r="AV654" s="80"/>
      <c r="AW654" s="80"/>
      <c r="AX654" s="80"/>
    </row>
    <row r="655" spans="1:50" x14ac:dyDescent="0.2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  <c r="AV655" s="80"/>
      <c r="AW655" s="80"/>
      <c r="AX655" s="80"/>
    </row>
    <row r="656" spans="1:50" x14ac:dyDescent="0.25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  <c r="AV656" s="80"/>
      <c r="AW656" s="80"/>
      <c r="AX656" s="80"/>
    </row>
    <row r="657" spans="1:50" x14ac:dyDescent="0.25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  <c r="AV657" s="80"/>
      <c r="AW657" s="80"/>
      <c r="AX657" s="80"/>
    </row>
    <row r="658" spans="1:50" x14ac:dyDescent="0.25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  <c r="AP658" s="80"/>
      <c r="AQ658" s="80"/>
      <c r="AR658" s="80"/>
      <c r="AS658" s="80"/>
      <c r="AT658" s="80"/>
      <c r="AU658" s="80"/>
      <c r="AV658" s="80"/>
      <c r="AW658" s="80"/>
      <c r="AX658" s="80"/>
    </row>
    <row r="659" spans="1:50" x14ac:dyDescent="0.25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  <c r="AQ659" s="80"/>
      <c r="AR659" s="80"/>
      <c r="AS659" s="80"/>
      <c r="AT659" s="80"/>
      <c r="AU659" s="80"/>
      <c r="AV659" s="80"/>
      <c r="AW659" s="80"/>
      <c r="AX659" s="80"/>
    </row>
    <row r="660" spans="1:50" x14ac:dyDescent="0.25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  <c r="AQ660" s="80"/>
      <c r="AR660" s="80"/>
      <c r="AS660" s="80"/>
      <c r="AT660" s="80"/>
      <c r="AU660" s="80"/>
      <c r="AV660" s="80"/>
      <c r="AW660" s="80"/>
      <c r="AX660" s="80"/>
    </row>
    <row r="661" spans="1:50" x14ac:dyDescent="0.25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  <c r="AQ661" s="80"/>
      <c r="AR661" s="80"/>
      <c r="AS661" s="80"/>
      <c r="AT661" s="80"/>
      <c r="AU661" s="80"/>
      <c r="AV661" s="80"/>
      <c r="AW661" s="80"/>
      <c r="AX661" s="80"/>
    </row>
    <row r="662" spans="1:50" x14ac:dyDescent="0.25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  <c r="AQ662" s="80"/>
      <c r="AR662" s="80"/>
      <c r="AS662" s="80"/>
      <c r="AT662" s="80"/>
      <c r="AU662" s="80"/>
      <c r="AV662" s="80"/>
      <c r="AW662" s="80"/>
      <c r="AX662" s="80"/>
    </row>
    <row r="663" spans="1:50" x14ac:dyDescent="0.25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  <c r="AQ663" s="80"/>
      <c r="AR663" s="80"/>
      <c r="AS663" s="80"/>
      <c r="AT663" s="80"/>
      <c r="AU663" s="80"/>
      <c r="AV663" s="80"/>
      <c r="AW663" s="80"/>
      <c r="AX663" s="80"/>
    </row>
    <row r="664" spans="1:50" x14ac:dyDescent="0.25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  <c r="AQ664" s="80"/>
      <c r="AR664" s="80"/>
      <c r="AS664" s="80"/>
      <c r="AT664" s="80"/>
      <c r="AU664" s="80"/>
      <c r="AV664" s="80"/>
      <c r="AW664" s="80"/>
      <c r="AX664" s="80"/>
    </row>
    <row r="665" spans="1:50" x14ac:dyDescent="0.2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  <c r="AQ665" s="80"/>
      <c r="AR665" s="80"/>
      <c r="AS665" s="80"/>
      <c r="AT665" s="80"/>
      <c r="AU665" s="80"/>
      <c r="AV665" s="80"/>
      <c r="AW665" s="80"/>
      <c r="AX665" s="80"/>
    </row>
    <row r="666" spans="1:50" x14ac:dyDescent="0.25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  <c r="AQ666" s="80"/>
      <c r="AR666" s="80"/>
      <c r="AS666" s="80"/>
      <c r="AT666" s="80"/>
      <c r="AU666" s="80"/>
      <c r="AV666" s="80"/>
      <c r="AW666" s="80"/>
      <c r="AX666" s="80"/>
    </row>
    <row r="667" spans="1:50" x14ac:dyDescent="0.25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  <c r="AQ667" s="80"/>
      <c r="AR667" s="80"/>
      <c r="AS667" s="80"/>
      <c r="AT667" s="80"/>
      <c r="AU667" s="80"/>
      <c r="AV667" s="80"/>
      <c r="AW667" s="80"/>
      <c r="AX667" s="80"/>
    </row>
    <row r="668" spans="1:50" x14ac:dyDescent="0.25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  <c r="AV668" s="80"/>
      <c r="AW668" s="80"/>
      <c r="AX668" s="80"/>
    </row>
    <row r="669" spans="1:50" x14ac:dyDescent="0.25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</row>
    <row r="670" spans="1:50" x14ac:dyDescent="0.25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</row>
    <row r="671" spans="1:50" x14ac:dyDescent="0.25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  <c r="AV671" s="80"/>
      <c r="AW671" s="80"/>
      <c r="AX671" s="80"/>
    </row>
    <row r="672" spans="1:50" x14ac:dyDescent="0.25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  <c r="AV672" s="80"/>
      <c r="AW672" s="80"/>
      <c r="AX672" s="80"/>
    </row>
    <row r="673" spans="1:50" x14ac:dyDescent="0.25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</row>
    <row r="674" spans="1:50" x14ac:dyDescent="0.25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  <c r="AV674" s="80"/>
      <c r="AW674" s="80"/>
      <c r="AX674" s="80"/>
    </row>
    <row r="675" spans="1:50" x14ac:dyDescent="0.2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  <c r="AV675" s="80"/>
      <c r="AW675" s="80"/>
      <c r="AX675" s="80"/>
    </row>
    <row r="676" spans="1:50" x14ac:dyDescent="0.25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</row>
    <row r="677" spans="1:50" x14ac:dyDescent="0.25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  <c r="AV677" s="80"/>
      <c r="AW677" s="80"/>
      <c r="AX677" s="80"/>
    </row>
    <row r="678" spans="1:50" x14ac:dyDescent="0.25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  <c r="AV678" s="80"/>
      <c r="AW678" s="80"/>
      <c r="AX678" s="80"/>
    </row>
    <row r="679" spans="1:50" x14ac:dyDescent="0.25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  <c r="AV679" s="80"/>
      <c r="AW679" s="80"/>
      <c r="AX679" s="80"/>
    </row>
    <row r="680" spans="1:50" x14ac:dyDescent="0.25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</row>
    <row r="681" spans="1:50" x14ac:dyDescent="0.25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  <c r="AV681" s="80"/>
      <c r="AW681" s="80"/>
      <c r="AX681" s="80"/>
    </row>
    <row r="682" spans="1:50" x14ac:dyDescent="0.25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</row>
    <row r="683" spans="1:50" x14ac:dyDescent="0.25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  <c r="AV683" s="80"/>
      <c r="AW683" s="80"/>
      <c r="AX683" s="80"/>
    </row>
    <row r="684" spans="1:50" x14ac:dyDescent="0.25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  <c r="AP684" s="80"/>
      <c r="AQ684" s="80"/>
      <c r="AR684" s="80"/>
      <c r="AS684" s="80"/>
      <c r="AT684" s="80"/>
      <c r="AU684" s="80"/>
      <c r="AV684" s="80"/>
      <c r="AW684" s="80"/>
      <c r="AX684" s="80"/>
    </row>
    <row r="685" spans="1:50" x14ac:dyDescent="0.2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  <c r="AP685" s="80"/>
      <c r="AQ685" s="80"/>
      <c r="AR685" s="80"/>
      <c r="AS685" s="80"/>
      <c r="AT685" s="80"/>
      <c r="AU685" s="80"/>
      <c r="AV685" s="80"/>
      <c r="AW685" s="80"/>
      <c r="AX685" s="80"/>
    </row>
    <row r="686" spans="1:50" x14ac:dyDescent="0.25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  <c r="AP686" s="80"/>
      <c r="AQ686" s="80"/>
      <c r="AR686" s="80"/>
      <c r="AS686" s="80"/>
      <c r="AT686" s="80"/>
      <c r="AU686" s="80"/>
      <c r="AV686" s="80"/>
      <c r="AW686" s="80"/>
      <c r="AX686" s="80"/>
    </row>
    <row r="687" spans="1:50" x14ac:dyDescent="0.25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  <c r="AP687" s="80"/>
      <c r="AQ687" s="80"/>
      <c r="AR687" s="80"/>
      <c r="AS687" s="80"/>
      <c r="AT687" s="80"/>
      <c r="AU687" s="80"/>
      <c r="AV687" s="80"/>
      <c r="AW687" s="80"/>
      <c r="AX687" s="80"/>
    </row>
    <row r="688" spans="1:50" x14ac:dyDescent="0.25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  <c r="AP688" s="80"/>
      <c r="AQ688" s="80"/>
      <c r="AR688" s="80"/>
      <c r="AS688" s="80"/>
      <c r="AT688" s="80"/>
      <c r="AU688" s="80"/>
      <c r="AV688" s="80"/>
      <c r="AW688" s="80"/>
      <c r="AX688" s="80"/>
    </row>
    <row r="689" spans="1:50" x14ac:dyDescent="0.25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  <c r="AP689" s="80"/>
      <c r="AQ689" s="80"/>
      <c r="AR689" s="80"/>
      <c r="AS689" s="80"/>
      <c r="AT689" s="80"/>
      <c r="AU689" s="80"/>
      <c r="AV689" s="80"/>
      <c r="AW689" s="80"/>
      <c r="AX689" s="80"/>
    </row>
    <row r="690" spans="1:50" x14ac:dyDescent="0.25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  <c r="AV690" s="80"/>
      <c r="AW690" s="80"/>
      <c r="AX690" s="80"/>
    </row>
    <row r="691" spans="1:50" x14ac:dyDescent="0.25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  <c r="AQ691" s="80"/>
      <c r="AR691" s="80"/>
      <c r="AS691" s="80"/>
      <c r="AT691" s="80"/>
      <c r="AU691" s="80"/>
      <c r="AV691" s="80"/>
      <c r="AW691" s="80"/>
      <c r="AX691" s="80"/>
    </row>
    <row r="692" spans="1:50" x14ac:dyDescent="0.25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  <c r="AP692" s="80"/>
      <c r="AQ692" s="80"/>
      <c r="AR692" s="80"/>
      <c r="AS692" s="80"/>
      <c r="AT692" s="80"/>
      <c r="AU692" s="80"/>
      <c r="AV692" s="80"/>
      <c r="AW692" s="80"/>
      <c r="AX692" s="80"/>
    </row>
    <row r="693" spans="1:50" x14ac:dyDescent="0.25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  <c r="AV693" s="80"/>
      <c r="AW693" s="80"/>
      <c r="AX693" s="80"/>
    </row>
    <row r="694" spans="1:50" x14ac:dyDescent="0.25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  <c r="AQ694" s="80"/>
      <c r="AR694" s="80"/>
      <c r="AS694" s="80"/>
      <c r="AT694" s="80"/>
      <c r="AU694" s="80"/>
      <c r="AV694" s="80"/>
      <c r="AW694" s="80"/>
      <c r="AX694" s="80"/>
    </row>
    <row r="695" spans="1:50" x14ac:dyDescent="0.2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  <c r="AP695" s="80"/>
      <c r="AQ695" s="80"/>
      <c r="AR695" s="80"/>
      <c r="AS695" s="80"/>
      <c r="AT695" s="80"/>
      <c r="AU695" s="80"/>
      <c r="AV695" s="80"/>
      <c r="AW695" s="80"/>
      <c r="AX695" s="80"/>
    </row>
    <row r="696" spans="1:50" x14ac:dyDescent="0.25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  <c r="AQ696" s="80"/>
      <c r="AR696" s="80"/>
      <c r="AS696" s="80"/>
      <c r="AT696" s="80"/>
      <c r="AU696" s="80"/>
      <c r="AV696" s="80"/>
      <c r="AW696" s="80"/>
      <c r="AX696" s="80"/>
    </row>
    <row r="697" spans="1:50" x14ac:dyDescent="0.25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  <c r="AQ697" s="80"/>
      <c r="AR697" s="80"/>
      <c r="AS697" s="80"/>
      <c r="AT697" s="80"/>
      <c r="AU697" s="80"/>
      <c r="AV697" s="80"/>
      <c r="AW697" s="80"/>
      <c r="AX697" s="80"/>
    </row>
    <row r="698" spans="1:50" x14ac:dyDescent="0.25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  <c r="AQ698" s="80"/>
      <c r="AR698" s="80"/>
      <c r="AS698" s="80"/>
      <c r="AT698" s="80"/>
      <c r="AU698" s="80"/>
      <c r="AV698" s="80"/>
      <c r="AW698" s="80"/>
      <c r="AX698" s="80"/>
    </row>
    <row r="699" spans="1:50" x14ac:dyDescent="0.25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  <c r="AQ699" s="80"/>
      <c r="AR699" s="80"/>
      <c r="AS699" s="80"/>
      <c r="AT699" s="80"/>
      <c r="AU699" s="80"/>
      <c r="AV699" s="80"/>
      <c r="AW699" s="80"/>
      <c r="AX699" s="80"/>
    </row>
    <row r="700" spans="1:50" x14ac:dyDescent="0.25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  <c r="AV700" s="80"/>
      <c r="AW700" s="80"/>
      <c r="AX700" s="80"/>
    </row>
    <row r="701" spans="1:50" x14ac:dyDescent="0.25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</row>
    <row r="702" spans="1:50" x14ac:dyDescent="0.25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</row>
    <row r="703" spans="1:50" x14ac:dyDescent="0.25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  <c r="AV703" s="80"/>
      <c r="AW703" s="80"/>
      <c r="AX703" s="80"/>
    </row>
    <row r="704" spans="1:50" x14ac:dyDescent="0.25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</row>
    <row r="705" spans="1:50" x14ac:dyDescent="0.2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</row>
    <row r="706" spans="1:50" x14ac:dyDescent="0.25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</row>
    <row r="707" spans="1:50" x14ac:dyDescent="0.25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</row>
    <row r="708" spans="1:50" x14ac:dyDescent="0.25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  <c r="AV708" s="80"/>
      <c r="AW708" s="80"/>
      <c r="AX708" s="80"/>
    </row>
    <row r="709" spans="1:50" x14ac:dyDescent="0.25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</row>
    <row r="710" spans="1:50" x14ac:dyDescent="0.25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  <c r="AV710" s="80"/>
      <c r="AW710" s="80"/>
      <c r="AX710" s="80"/>
    </row>
    <row r="711" spans="1:50" x14ac:dyDescent="0.25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</row>
    <row r="712" spans="1:50" x14ac:dyDescent="0.25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  <c r="AV712" s="80"/>
      <c r="AW712" s="80"/>
      <c r="AX712" s="80"/>
    </row>
    <row r="713" spans="1:50" x14ac:dyDescent="0.25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</row>
    <row r="714" spans="1:50" x14ac:dyDescent="0.25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  <c r="AV714" s="80"/>
      <c r="AW714" s="80"/>
      <c r="AX714" s="80"/>
    </row>
    <row r="715" spans="1:50" x14ac:dyDescent="0.2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  <c r="AP715" s="80"/>
      <c r="AQ715" s="80"/>
      <c r="AR715" s="80"/>
      <c r="AS715" s="80"/>
      <c r="AT715" s="80"/>
      <c r="AU715" s="80"/>
      <c r="AV715" s="80"/>
      <c r="AW715" s="80"/>
      <c r="AX715" s="80"/>
    </row>
    <row r="716" spans="1:50" x14ac:dyDescent="0.25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  <c r="AV716" s="80"/>
      <c r="AW716" s="80"/>
      <c r="AX716" s="80"/>
    </row>
    <row r="717" spans="1:50" x14ac:dyDescent="0.25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  <c r="AP717" s="80"/>
      <c r="AQ717" s="80"/>
      <c r="AR717" s="80"/>
      <c r="AS717" s="80"/>
      <c r="AT717" s="80"/>
      <c r="AU717" s="80"/>
      <c r="AV717" s="80"/>
      <c r="AW717" s="80"/>
      <c r="AX717" s="80"/>
    </row>
    <row r="718" spans="1:50" x14ac:dyDescent="0.25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  <c r="AV718" s="80"/>
      <c r="AW718" s="80"/>
      <c r="AX718" s="80"/>
    </row>
    <row r="719" spans="1:50" x14ac:dyDescent="0.25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  <c r="AV719" s="80"/>
      <c r="AW719" s="80"/>
      <c r="AX719" s="80"/>
    </row>
    <row r="720" spans="1:50" x14ac:dyDescent="0.25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  <c r="AV720" s="80"/>
      <c r="AW720" s="80"/>
      <c r="AX720" s="80"/>
    </row>
    <row r="721" spans="1:50" x14ac:dyDescent="0.25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  <c r="AV721" s="80"/>
      <c r="AW721" s="80"/>
      <c r="AX721" s="80"/>
    </row>
    <row r="722" spans="1:50" x14ac:dyDescent="0.25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</row>
    <row r="723" spans="1:50" x14ac:dyDescent="0.25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</row>
    <row r="724" spans="1:50" x14ac:dyDescent="0.25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</row>
    <row r="725" spans="1:50" x14ac:dyDescent="0.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</row>
    <row r="726" spans="1:50" x14ac:dyDescent="0.25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</row>
    <row r="727" spans="1:50" x14ac:dyDescent="0.25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</row>
    <row r="728" spans="1:50" x14ac:dyDescent="0.25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</row>
    <row r="729" spans="1:50" x14ac:dyDescent="0.25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</row>
    <row r="730" spans="1:50" x14ac:dyDescent="0.25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</row>
    <row r="731" spans="1:50" x14ac:dyDescent="0.25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</row>
    <row r="732" spans="1:50" x14ac:dyDescent="0.25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</row>
    <row r="733" spans="1:50" x14ac:dyDescent="0.25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</row>
    <row r="734" spans="1:50" x14ac:dyDescent="0.25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</row>
    <row r="735" spans="1:50" x14ac:dyDescent="0.2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</row>
    <row r="736" spans="1:50" x14ac:dyDescent="0.25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</row>
    <row r="737" spans="1:50" x14ac:dyDescent="0.25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</row>
    <row r="738" spans="1:50" x14ac:dyDescent="0.25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</row>
    <row r="739" spans="1:50" x14ac:dyDescent="0.25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</row>
    <row r="740" spans="1:50" x14ac:dyDescent="0.25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</row>
    <row r="741" spans="1:50" x14ac:dyDescent="0.25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</row>
    <row r="742" spans="1:50" x14ac:dyDescent="0.25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  <c r="AV742" s="80"/>
      <c r="AW742" s="80"/>
      <c r="AX742" s="80"/>
    </row>
    <row r="743" spans="1:50" x14ac:dyDescent="0.25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</row>
    <row r="744" spans="1:50" x14ac:dyDescent="0.25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</row>
    <row r="745" spans="1:50" x14ac:dyDescent="0.2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</row>
    <row r="746" spans="1:50" x14ac:dyDescent="0.25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  <c r="AP746" s="80"/>
      <c r="AQ746" s="80"/>
      <c r="AR746" s="80"/>
      <c r="AS746" s="80"/>
      <c r="AT746" s="80"/>
      <c r="AU746" s="80"/>
      <c r="AV746" s="80"/>
      <c r="AW746" s="80"/>
      <c r="AX746" s="80"/>
    </row>
    <row r="747" spans="1:50" x14ac:dyDescent="0.25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  <c r="AP747" s="80"/>
      <c r="AQ747" s="80"/>
      <c r="AR747" s="80"/>
      <c r="AS747" s="80"/>
      <c r="AT747" s="80"/>
      <c r="AU747" s="80"/>
      <c r="AV747" s="80"/>
      <c r="AW747" s="80"/>
      <c r="AX747" s="80"/>
    </row>
    <row r="748" spans="1:50" x14ac:dyDescent="0.25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  <c r="AP748" s="80"/>
      <c r="AQ748" s="80"/>
      <c r="AR748" s="80"/>
      <c r="AS748" s="80"/>
      <c r="AT748" s="80"/>
      <c r="AU748" s="80"/>
      <c r="AV748" s="80"/>
      <c r="AW748" s="80"/>
      <c r="AX748" s="80"/>
    </row>
    <row r="749" spans="1:50" x14ac:dyDescent="0.25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  <c r="AP749" s="80"/>
      <c r="AQ749" s="80"/>
      <c r="AR749" s="80"/>
      <c r="AS749" s="80"/>
      <c r="AT749" s="80"/>
      <c r="AU749" s="80"/>
      <c r="AV749" s="80"/>
      <c r="AW749" s="80"/>
      <c r="AX749" s="80"/>
    </row>
    <row r="750" spans="1:50" x14ac:dyDescent="0.25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</row>
    <row r="751" spans="1:50" x14ac:dyDescent="0.25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  <c r="AP751" s="80"/>
      <c r="AQ751" s="80"/>
      <c r="AR751" s="80"/>
      <c r="AS751" s="80"/>
      <c r="AT751" s="80"/>
      <c r="AU751" s="80"/>
      <c r="AV751" s="80"/>
      <c r="AW751" s="80"/>
      <c r="AX751" s="80"/>
    </row>
    <row r="752" spans="1:50" x14ac:dyDescent="0.25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  <c r="AP752" s="80"/>
      <c r="AQ752" s="80"/>
      <c r="AR752" s="80"/>
      <c r="AS752" s="80"/>
      <c r="AT752" s="80"/>
      <c r="AU752" s="80"/>
      <c r="AV752" s="80"/>
      <c r="AW752" s="80"/>
      <c r="AX752" s="80"/>
    </row>
    <row r="753" spans="1:50" x14ac:dyDescent="0.25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  <c r="AP753" s="80"/>
      <c r="AQ753" s="80"/>
      <c r="AR753" s="80"/>
      <c r="AS753" s="80"/>
      <c r="AT753" s="80"/>
      <c r="AU753" s="80"/>
      <c r="AV753" s="80"/>
      <c r="AW753" s="80"/>
      <c r="AX753" s="80"/>
    </row>
    <row r="754" spans="1:50" x14ac:dyDescent="0.25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  <c r="AP754" s="80"/>
      <c r="AQ754" s="80"/>
      <c r="AR754" s="80"/>
      <c r="AS754" s="80"/>
      <c r="AT754" s="80"/>
      <c r="AU754" s="80"/>
      <c r="AV754" s="80"/>
      <c r="AW754" s="80"/>
      <c r="AX754" s="80"/>
    </row>
    <row r="755" spans="1:50" x14ac:dyDescent="0.2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</row>
    <row r="756" spans="1:50" x14ac:dyDescent="0.25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  <c r="AV756" s="80"/>
      <c r="AW756" s="80"/>
      <c r="AX756" s="80"/>
    </row>
    <row r="757" spans="1:50" x14ac:dyDescent="0.25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  <c r="AV757" s="80"/>
      <c r="AW757" s="80"/>
      <c r="AX757" s="80"/>
    </row>
    <row r="758" spans="1:50" x14ac:dyDescent="0.25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  <c r="AV758" s="80"/>
      <c r="AW758" s="80"/>
      <c r="AX758" s="80"/>
    </row>
    <row r="759" spans="1:50" x14ac:dyDescent="0.25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  <c r="AV759" s="80"/>
      <c r="AW759" s="80"/>
      <c r="AX759" s="80"/>
    </row>
    <row r="760" spans="1:50" x14ac:dyDescent="0.25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</row>
    <row r="761" spans="1:50" x14ac:dyDescent="0.25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  <c r="AV761" s="80"/>
      <c r="AW761" s="80"/>
      <c r="AX761" s="80"/>
    </row>
    <row r="762" spans="1:50" x14ac:dyDescent="0.25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</row>
    <row r="763" spans="1:50" x14ac:dyDescent="0.25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  <c r="AV763" s="80"/>
      <c r="AW763" s="80"/>
      <c r="AX763" s="80"/>
    </row>
    <row r="764" spans="1:50" x14ac:dyDescent="0.25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</row>
    <row r="765" spans="1:50" x14ac:dyDescent="0.2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</row>
    <row r="766" spans="1:50" x14ac:dyDescent="0.25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  <c r="AV766" s="80"/>
      <c r="AW766" s="80"/>
      <c r="AX766" s="80"/>
    </row>
    <row r="767" spans="1:50" x14ac:dyDescent="0.25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  <c r="AP767" s="80"/>
      <c r="AQ767" s="80"/>
      <c r="AR767" s="80"/>
      <c r="AS767" s="80"/>
      <c r="AT767" s="80"/>
      <c r="AU767" s="80"/>
      <c r="AV767" s="80"/>
      <c r="AW767" s="80"/>
      <c r="AX767" s="80"/>
    </row>
    <row r="768" spans="1:50" x14ac:dyDescent="0.25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  <c r="AP768" s="80"/>
      <c r="AQ768" s="80"/>
      <c r="AR768" s="80"/>
      <c r="AS768" s="80"/>
      <c r="AT768" s="80"/>
      <c r="AU768" s="80"/>
      <c r="AV768" s="80"/>
      <c r="AW768" s="80"/>
      <c r="AX768" s="80"/>
    </row>
    <row r="769" spans="1:50" x14ac:dyDescent="0.25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  <c r="AP769" s="80"/>
      <c r="AQ769" s="80"/>
      <c r="AR769" s="80"/>
      <c r="AS769" s="80"/>
      <c r="AT769" s="80"/>
      <c r="AU769" s="80"/>
      <c r="AV769" s="80"/>
      <c r="AW769" s="80"/>
      <c r="AX769" s="80"/>
    </row>
    <row r="770" spans="1:50" x14ac:dyDescent="0.25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  <c r="AQ770" s="80"/>
      <c r="AR770" s="80"/>
      <c r="AS770" s="80"/>
      <c r="AT770" s="80"/>
      <c r="AU770" s="80"/>
      <c r="AV770" s="80"/>
      <c r="AW770" s="80"/>
      <c r="AX770" s="80"/>
    </row>
    <row r="771" spans="1:50" x14ac:dyDescent="0.25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  <c r="AV771" s="80"/>
      <c r="AW771" s="80"/>
      <c r="AX771" s="80"/>
    </row>
    <row r="772" spans="1:50" x14ac:dyDescent="0.25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  <c r="AV772" s="80"/>
      <c r="AW772" s="80"/>
      <c r="AX772" s="80"/>
    </row>
    <row r="773" spans="1:50" x14ac:dyDescent="0.25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  <c r="AP773" s="80"/>
      <c r="AQ773" s="80"/>
      <c r="AR773" s="80"/>
      <c r="AS773" s="80"/>
      <c r="AT773" s="80"/>
      <c r="AU773" s="80"/>
      <c r="AV773" s="80"/>
      <c r="AW773" s="80"/>
      <c r="AX773" s="80"/>
    </row>
    <row r="774" spans="1:50" x14ac:dyDescent="0.25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  <c r="AP774" s="80"/>
      <c r="AQ774" s="80"/>
      <c r="AR774" s="80"/>
      <c r="AS774" s="80"/>
      <c r="AT774" s="80"/>
      <c r="AU774" s="80"/>
      <c r="AV774" s="80"/>
      <c r="AW774" s="80"/>
      <c r="AX774" s="80"/>
    </row>
    <row r="775" spans="1:50" x14ac:dyDescent="0.2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  <c r="AP775" s="80"/>
      <c r="AQ775" s="80"/>
      <c r="AR775" s="80"/>
      <c r="AS775" s="80"/>
      <c r="AT775" s="80"/>
      <c r="AU775" s="80"/>
      <c r="AV775" s="80"/>
      <c r="AW775" s="80"/>
      <c r="AX775" s="80"/>
    </row>
    <row r="776" spans="1:50" x14ac:dyDescent="0.25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  <c r="AQ776" s="80"/>
      <c r="AR776" s="80"/>
      <c r="AS776" s="80"/>
      <c r="AT776" s="80"/>
      <c r="AU776" s="80"/>
      <c r="AV776" s="80"/>
      <c r="AW776" s="80"/>
      <c r="AX776" s="80"/>
    </row>
    <row r="777" spans="1:50" x14ac:dyDescent="0.25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  <c r="AQ777" s="80"/>
      <c r="AR777" s="80"/>
      <c r="AS777" s="80"/>
      <c r="AT777" s="80"/>
      <c r="AU777" s="80"/>
      <c r="AV777" s="80"/>
      <c r="AW777" s="80"/>
      <c r="AX777" s="80"/>
    </row>
    <row r="778" spans="1:50" x14ac:dyDescent="0.25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  <c r="AV778" s="80"/>
      <c r="AW778" s="80"/>
      <c r="AX778" s="80"/>
    </row>
    <row r="779" spans="1:50" x14ac:dyDescent="0.25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  <c r="AV779" s="80"/>
      <c r="AW779" s="80"/>
      <c r="AX779" s="80"/>
    </row>
    <row r="780" spans="1:50" x14ac:dyDescent="0.25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  <c r="AV780" s="80"/>
      <c r="AW780" s="80"/>
      <c r="AX780" s="80"/>
    </row>
    <row r="781" spans="1:50" x14ac:dyDescent="0.25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  <c r="AV781" s="80"/>
      <c r="AW781" s="80"/>
      <c r="AX781" s="80"/>
    </row>
    <row r="782" spans="1:50" x14ac:dyDescent="0.25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  <c r="AV782" s="80"/>
      <c r="AW782" s="80"/>
      <c r="AX782" s="80"/>
    </row>
    <row r="783" spans="1:50" x14ac:dyDescent="0.2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  <c r="AV783" s="80"/>
      <c r="AW783" s="80"/>
      <c r="AX783" s="80"/>
    </row>
    <row r="784" spans="1:50" x14ac:dyDescent="0.2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  <c r="AV784" s="80"/>
      <c r="AW784" s="80"/>
      <c r="AX784" s="80"/>
    </row>
    <row r="785" spans="1:50" x14ac:dyDescent="0.2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</row>
    <row r="786" spans="1:50" x14ac:dyDescent="0.25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</row>
    <row r="787" spans="1:50" x14ac:dyDescent="0.25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  <c r="AV787" s="80"/>
      <c r="AW787" s="80"/>
      <c r="AX787" s="80"/>
    </row>
    <row r="788" spans="1:50" x14ac:dyDescent="0.25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  <c r="AV788" s="80"/>
      <c r="AW788" s="80"/>
      <c r="AX788" s="80"/>
    </row>
    <row r="789" spans="1:50" x14ac:dyDescent="0.25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  <c r="AV789" s="80"/>
      <c r="AW789" s="80"/>
      <c r="AX789" s="80"/>
    </row>
    <row r="790" spans="1:50" x14ac:dyDescent="0.25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</row>
    <row r="791" spans="1:50" x14ac:dyDescent="0.25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  <c r="AP791" s="80"/>
      <c r="AQ791" s="80"/>
      <c r="AR791" s="80"/>
      <c r="AS791" s="80"/>
      <c r="AT791" s="80"/>
      <c r="AU791" s="80"/>
      <c r="AV791" s="80"/>
      <c r="AW791" s="80"/>
      <c r="AX791" s="80"/>
    </row>
    <row r="792" spans="1:50" x14ac:dyDescent="0.25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  <c r="AP792" s="80"/>
      <c r="AQ792" s="80"/>
      <c r="AR792" s="80"/>
      <c r="AS792" s="80"/>
      <c r="AT792" s="80"/>
      <c r="AU792" s="80"/>
      <c r="AV792" s="80"/>
      <c r="AW792" s="80"/>
      <c r="AX792" s="80"/>
    </row>
    <row r="793" spans="1:50" x14ac:dyDescent="0.25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  <c r="AP793" s="80"/>
      <c r="AQ793" s="80"/>
      <c r="AR793" s="80"/>
      <c r="AS793" s="80"/>
      <c r="AT793" s="80"/>
      <c r="AU793" s="80"/>
      <c r="AV793" s="80"/>
      <c r="AW793" s="80"/>
      <c r="AX793" s="80"/>
    </row>
    <row r="794" spans="1:50" x14ac:dyDescent="0.25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  <c r="AP794" s="80"/>
      <c r="AQ794" s="80"/>
      <c r="AR794" s="80"/>
      <c r="AS794" s="80"/>
      <c r="AT794" s="80"/>
      <c r="AU794" s="80"/>
      <c r="AV794" s="80"/>
      <c r="AW794" s="80"/>
      <c r="AX794" s="80"/>
    </row>
    <row r="795" spans="1:50" x14ac:dyDescent="0.2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  <c r="AP795" s="80"/>
      <c r="AQ795" s="80"/>
      <c r="AR795" s="80"/>
      <c r="AS795" s="80"/>
      <c r="AT795" s="80"/>
      <c r="AU795" s="80"/>
      <c r="AV795" s="80"/>
      <c r="AW795" s="80"/>
      <c r="AX795" s="80"/>
    </row>
    <row r="796" spans="1:50" x14ac:dyDescent="0.25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  <c r="AV796" s="80"/>
      <c r="AW796" s="80"/>
      <c r="AX796" s="80"/>
    </row>
    <row r="797" spans="1:50" x14ac:dyDescent="0.25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  <c r="AP797" s="80"/>
      <c r="AQ797" s="80"/>
      <c r="AR797" s="80"/>
      <c r="AS797" s="80"/>
      <c r="AT797" s="80"/>
      <c r="AU797" s="80"/>
      <c r="AV797" s="80"/>
      <c r="AW797" s="80"/>
      <c r="AX797" s="80"/>
    </row>
    <row r="798" spans="1:50" x14ac:dyDescent="0.25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  <c r="AP798" s="80"/>
      <c r="AQ798" s="80"/>
      <c r="AR798" s="80"/>
      <c r="AS798" s="80"/>
      <c r="AT798" s="80"/>
      <c r="AU798" s="80"/>
      <c r="AV798" s="80"/>
      <c r="AW798" s="80"/>
      <c r="AX798" s="80"/>
    </row>
    <row r="799" spans="1:50" x14ac:dyDescent="0.25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  <c r="AV799" s="80"/>
      <c r="AW799" s="80"/>
      <c r="AX799" s="80"/>
    </row>
    <row r="800" spans="1:50" x14ac:dyDescent="0.25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  <c r="AP800" s="80"/>
      <c r="AQ800" s="80"/>
      <c r="AR800" s="80"/>
      <c r="AS800" s="80"/>
      <c r="AT800" s="80"/>
      <c r="AU800" s="80"/>
      <c r="AV800" s="80"/>
      <c r="AW800" s="80"/>
      <c r="AX800" s="80"/>
    </row>
    <row r="801" spans="1:50" x14ac:dyDescent="0.25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  <c r="AV801" s="80"/>
      <c r="AW801" s="80"/>
      <c r="AX801" s="80"/>
    </row>
    <row r="802" spans="1:50" x14ac:dyDescent="0.25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  <c r="AV802" s="80"/>
      <c r="AW802" s="80"/>
      <c r="AX802" s="80"/>
    </row>
    <row r="803" spans="1:50" x14ac:dyDescent="0.25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  <c r="AV803" s="80"/>
      <c r="AW803" s="80"/>
      <c r="AX803" s="80"/>
    </row>
    <row r="804" spans="1:50" x14ac:dyDescent="0.25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  <c r="AV804" s="80"/>
      <c r="AW804" s="80"/>
      <c r="AX804" s="80"/>
    </row>
    <row r="805" spans="1:50" x14ac:dyDescent="0.2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</row>
    <row r="806" spans="1:50" x14ac:dyDescent="0.2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  <c r="AV806" s="80"/>
      <c r="AW806" s="80"/>
      <c r="AX806" s="80"/>
    </row>
    <row r="807" spans="1:50" x14ac:dyDescent="0.25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  <c r="AV807" s="80"/>
      <c r="AW807" s="80"/>
      <c r="AX807" s="80"/>
    </row>
    <row r="808" spans="1:50" x14ac:dyDescent="0.25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  <c r="AV808" s="80"/>
      <c r="AW808" s="80"/>
      <c r="AX808" s="80"/>
    </row>
    <row r="809" spans="1:50" x14ac:dyDescent="0.25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  <c r="AV809" s="80"/>
      <c r="AW809" s="80"/>
      <c r="AX809" s="80"/>
    </row>
    <row r="810" spans="1:50" x14ac:dyDescent="0.25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</row>
    <row r="811" spans="1:50" x14ac:dyDescent="0.25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  <c r="AV811" s="80"/>
      <c r="AW811" s="80"/>
      <c r="AX811" s="80"/>
    </row>
    <row r="812" spans="1:50" x14ac:dyDescent="0.25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  <c r="AV812" s="80"/>
      <c r="AW812" s="80"/>
      <c r="AX812" s="80"/>
    </row>
    <row r="813" spans="1:50" x14ac:dyDescent="0.25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  <c r="AV813" s="80"/>
      <c r="AW813" s="80"/>
      <c r="AX813" s="80"/>
    </row>
    <row r="814" spans="1:50" x14ac:dyDescent="0.25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  <c r="AV814" s="80"/>
      <c r="AW814" s="80"/>
      <c r="AX814" s="80"/>
    </row>
    <row r="815" spans="1:50" x14ac:dyDescent="0.2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  <c r="AP815" s="80"/>
      <c r="AQ815" s="80"/>
      <c r="AR815" s="80"/>
      <c r="AS815" s="80"/>
      <c r="AT815" s="80"/>
      <c r="AU815" s="80"/>
      <c r="AV815" s="80"/>
      <c r="AW815" s="80"/>
      <c r="AX815" s="80"/>
    </row>
    <row r="816" spans="1:50" x14ac:dyDescent="0.25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  <c r="AP816" s="80"/>
      <c r="AQ816" s="80"/>
      <c r="AR816" s="80"/>
      <c r="AS816" s="80"/>
      <c r="AT816" s="80"/>
      <c r="AU816" s="80"/>
      <c r="AV816" s="80"/>
      <c r="AW816" s="80"/>
      <c r="AX816" s="80"/>
    </row>
    <row r="817" spans="1:50" x14ac:dyDescent="0.25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  <c r="AP817" s="80"/>
      <c r="AQ817" s="80"/>
      <c r="AR817" s="80"/>
      <c r="AS817" s="80"/>
      <c r="AT817" s="80"/>
      <c r="AU817" s="80"/>
      <c r="AV817" s="80"/>
      <c r="AW817" s="80"/>
      <c r="AX817" s="80"/>
    </row>
    <row r="818" spans="1:50" x14ac:dyDescent="0.25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  <c r="AP818" s="80"/>
      <c r="AQ818" s="80"/>
      <c r="AR818" s="80"/>
      <c r="AS818" s="80"/>
      <c r="AT818" s="80"/>
      <c r="AU818" s="80"/>
      <c r="AV818" s="80"/>
      <c r="AW818" s="80"/>
      <c r="AX818" s="80"/>
    </row>
    <row r="819" spans="1:50" x14ac:dyDescent="0.25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  <c r="AV819" s="80"/>
      <c r="AW819" s="80"/>
      <c r="AX819" s="80"/>
    </row>
    <row r="820" spans="1:50" x14ac:dyDescent="0.25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  <c r="AP820" s="80"/>
      <c r="AQ820" s="80"/>
      <c r="AR820" s="80"/>
      <c r="AS820" s="80"/>
      <c r="AT820" s="80"/>
      <c r="AU820" s="80"/>
      <c r="AV820" s="80"/>
      <c r="AW820" s="80"/>
      <c r="AX820" s="80"/>
    </row>
    <row r="821" spans="1:50" x14ac:dyDescent="0.25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  <c r="AP821" s="80"/>
      <c r="AQ821" s="80"/>
      <c r="AR821" s="80"/>
      <c r="AS821" s="80"/>
      <c r="AT821" s="80"/>
      <c r="AU821" s="80"/>
      <c r="AV821" s="80"/>
      <c r="AW821" s="80"/>
      <c r="AX821" s="80"/>
    </row>
    <row r="822" spans="1:50" x14ac:dyDescent="0.25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  <c r="AP822" s="80"/>
      <c r="AQ822" s="80"/>
      <c r="AR822" s="80"/>
      <c r="AS822" s="80"/>
      <c r="AT822" s="80"/>
      <c r="AU822" s="80"/>
      <c r="AV822" s="80"/>
      <c r="AW822" s="80"/>
      <c r="AX822" s="80"/>
    </row>
    <row r="823" spans="1:50" x14ac:dyDescent="0.25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  <c r="AP823" s="80"/>
      <c r="AQ823" s="80"/>
      <c r="AR823" s="80"/>
      <c r="AS823" s="80"/>
      <c r="AT823" s="80"/>
      <c r="AU823" s="80"/>
      <c r="AV823" s="80"/>
      <c r="AW823" s="80"/>
      <c r="AX823" s="80"/>
    </row>
    <row r="824" spans="1:50" x14ac:dyDescent="0.25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  <c r="AP824" s="80"/>
      <c r="AQ824" s="80"/>
      <c r="AR824" s="80"/>
      <c r="AS824" s="80"/>
      <c r="AT824" s="80"/>
      <c r="AU824" s="80"/>
      <c r="AV824" s="80"/>
      <c r="AW824" s="80"/>
      <c r="AX824" s="80"/>
    </row>
    <row r="825" spans="1:50" x14ac:dyDescent="0.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  <c r="AV825" s="80"/>
      <c r="AW825" s="80"/>
      <c r="AX825" s="80"/>
    </row>
    <row r="826" spans="1:50" x14ac:dyDescent="0.25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  <c r="AV826" s="80"/>
      <c r="AW826" s="80"/>
      <c r="AX826" s="80"/>
    </row>
    <row r="827" spans="1:50" x14ac:dyDescent="0.25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  <c r="AV827" s="80"/>
      <c r="AW827" s="80"/>
      <c r="AX827" s="80"/>
    </row>
    <row r="828" spans="1:50" x14ac:dyDescent="0.25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  <c r="AV828" s="80"/>
      <c r="AW828" s="80"/>
      <c r="AX828" s="80"/>
    </row>
    <row r="829" spans="1:50" x14ac:dyDescent="0.25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  <c r="AV829" s="80"/>
      <c r="AW829" s="80"/>
      <c r="AX829" s="80"/>
    </row>
    <row r="830" spans="1:50" x14ac:dyDescent="0.25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  <c r="AV830" s="80"/>
      <c r="AW830" s="80"/>
      <c r="AX830" s="80"/>
    </row>
    <row r="831" spans="1:50" x14ac:dyDescent="0.25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  <c r="AV831" s="80"/>
      <c r="AW831" s="80"/>
      <c r="AX831" s="80"/>
    </row>
    <row r="832" spans="1:50" x14ac:dyDescent="0.25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  <c r="AV832" s="80"/>
      <c r="AW832" s="80"/>
      <c r="AX832" s="80"/>
    </row>
    <row r="833" spans="1:50" x14ac:dyDescent="0.25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  <c r="AV833" s="80"/>
      <c r="AW833" s="80"/>
      <c r="AX833" s="80"/>
    </row>
    <row r="834" spans="1:50" x14ac:dyDescent="0.25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  <c r="AV834" s="80"/>
      <c r="AW834" s="80"/>
      <c r="AX834" s="80"/>
    </row>
    <row r="835" spans="1:50" x14ac:dyDescent="0.2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</row>
    <row r="836" spans="1:50" x14ac:dyDescent="0.25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  <c r="AV836" s="80"/>
      <c r="AW836" s="80"/>
      <c r="AX836" s="80"/>
    </row>
    <row r="837" spans="1:50" x14ac:dyDescent="0.25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  <c r="AV837" s="80"/>
      <c r="AW837" s="80"/>
      <c r="AX837" s="80"/>
    </row>
    <row r="838" spans="1:50" x14ac:dyDescent="0.25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  <c r="AV838" s="80"/>
      <c r="AW838" s="80"/>
      <c r="AX838" s="80"/>
    </row>
    <row r="839" spans="1:50" x14ac:dyDescent="0.25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  <c r="AV839" s="80"/>
      <c r="AW839" s="80"/>
      <c r="AX839" s="80"/>
    </row>
    <row r="840" spans="1:50" x14ac:dyDescent="0.25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</row>
    <row r="841" spans="1:50" x14ac:dyDescent="0.25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  <c r="AP841" s="80"/>
      <c r="AQ841" s="80"/>
      <c r="AR841" s="80"/>
      <c r="AS841" s="80"/>
      <c r="AT841" s="80"/>
      <c r="AU841" s="80"/>
      <c r="AV841" s="80"/>
      <c r="AW841" s="80"/>
      <c r="AX841" s="80"/>
    </row>
    <row r="842" spans="1:50" x14ac:dyDescent="0.25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  <c r="AP842" s="80"/>
      <c r="AQ842" s="80"/>
      <c r="AR842" s="80"/>
      <c r="AS842" s="80"/>
      <c r="AT842" s="80"/>
      <c r="AU842" s="80"/>
      <c r="AV842" s="80"/>
      <c r="AW842" s="80"/>
      <c r="AX842" s="80"/>
    </row>
    <row r="843" spans="1:50" x14ac:dyDescent="0.25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  <c r="AP843" s="80"/>
      <c r="AQ843" s="80"/>
      <c r="AR843" s="80"/>
      <c r="AS843" s="80"/>
      <c r="AT843" s="80"/>
      <c r="AU843" s="80"/>
      <c r="AV843" s="80"/>
      <c r="AW843" s="80"/>
      <c r="AX843" s="80"/>
    </row>
    <row r="844" spans="1:50" x14ac:dyDescent="0.25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  <c r="AP844" s="80"/>
      <c r="AQ844" s="80"/>
      <c r="AR844" s="80"/>
      <c r="AS844" s="80"/>
      <c r="AT844" s="80"/>
      <c r="AU844" s="80"/>
      <c r="AV844" s="80"/>
      <c r="AW844" s="80"/>
      <c r="AX844" s="80"/>
    </row>
    <row r="845" spans="1:50" x14ac:dyDescent="0.2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  <c r="AP845" s="80"/>
      <c r="AQ845" s="80"/>
      <c r="AR845" s="80"/>
      <c r="AS845" s="80"/>
      <c r="AT845" s="80"/>
      <c r="AU845" s="80"/>
      <c r="AV845" s="80"/>
      <c r="AW845" s="80"/>
      <c r="AX845" s="80"/>
    </row>
    <row r="846" spans="1:50" x14ac:dyDescent="0.25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  <c r="AP846" s="80"/>
      <c r="AQ846" s="80"/>
      <c r="AR846" s="80"/>
      <c r="AS846" s="80"/>
      <c r="AT846" s="80"/>
      <c r="AU846" s="80"/>
      <c r="AV846" s="80"/>
      <c r="AW846" s="80"/>
      <c r="AX846" s="80"/>
    </row>
    <row r="847" spans="1:50" x14ac:dyDescent="0.25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  <c r="AP847" s="80"/>
      <c r="AQ847" s="80"/>
      <c r="AR847" s="80"/>
      <c r="AS847" s="80"/>
      <c r="AT847" s="80"/>
      <c r="AU847" s="80"/>
      <c r="AV847" s="80"/>
      <c r="AW847" s="80"/>
      <c r="AX847" s="80"/>
    </row>
    <row r="848" spans="1:50" x14ac:dyDescent="0.25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  <c r="AP848" s="80"/>
      <c r="AQ848" s="80"/>
      <c r="AR848" s="80"/>
      <c r="AS848" s="80"/>
      <c r="AT848" s="80"/>
      <c r="AU848" s="80"/>
      <c r="AV848" s="80"/>
      <c r="AW848" s="80"/>
      <c r="AX848" s="80"/>
    </row>
    <row r="849" spans="1:50" x14ac:dyDescent="0.25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  <c r="AP849" s="80"/>
      <c r="AQ849" s="80"/>
      <c r="AR849" s="80"/>
      <c r="AS849" s="80"/>
      <c r="AT849" s="80"/>
      <c r="AU849" s="80"/>
      <c r="AV849" s="80"/>
      <c r="AW849" s="80"/>
      <c r="AX849" s="80"/>
    </row>
    <row r="850" spans="1:50" x14ac:dyDescent="0.25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  <c r="AV850" s="80"/>
      <c r="AW850" s="80"/>
      <c r="AX850" s="80"/>
    </row>
    <row r="851" spans="1:50" x14ac:dyDescent="0.25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  <c r="AV851" s="80"/>
      <c r="AW851" s="80"/>
      <c r="AX851" s="80"/>
    </row>
    <row r="852" spans="1:50" x14ac:dyDescent="0.25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  <c r="AV852" s="80"/>
      <c r="AW852" s="80"/>
      <c r="AX852" s="80"/>
    </row>
    <row r="853" spans="1:50" x14ac:dyDescent="0.25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  <c r="AV853" s="80"/>
      <c r="AW853" s="80"/>
      <c r="AX853" s="80"/>
    </row>
    <row r="854" spans="1:50" x14ac:dyDescent="0.25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  <c r="AV854" s="80"/>
      <c r="AW854" s="80"/>
      <c r="AX854" s="80"/>
    </row>
    <row r="855" spans="1:50" x14ac:dyDescent="0.2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  <c r="AV855" s="80"/>
      <c r="AW855" s="80"/>
      <c r="AX855" s="80"/>
    </row>
    <row r="856" spans="1:50" x14ac:dyDescent="0.25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  <c r="AV856" s="80"/>
      <c r="AW856" s="80"/>
      <c r="AX856" s="80"/>
    </row>
    <row r="857" spans="1:50" x14ac:dyDescent="0.25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  <c r="AV857" s="80"/>
      <c r="AW857" s="80"/>
      <c r="AX857" s="80"/>
    </row>
    <row r="858" spans="1:50" x14ac:dyDescent="0.25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  <c r="AV858" s="80"/>
      <c r="AW858" s="80"/>
      <c r="AX858" s="80"/>
    </row>
    <row r="859" spans="1:50" x14ac:dyDescent="0.25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  <c r="AV859" s="80"/>
      <c r="AW859" s="80"/>
      <c r="AX859" s="80"/>
    </row>
    <row r="860" spans="1:50" x14ac:dyDescent="0.25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  <c r="AV860" s="80"/>
      <c r="AW860" s="80"/>
      <c r="AX860" s="80"/>
    </row>
    <row r="861" spans="1:50" x14ac:dyDescent="0.25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  <c r="AV861" s="80"/>
      <c r="AW861" s="80"/>
      <c r="AX861" s="80"/>
    </row>
    <row r="862" spans="1:50" x14ac:dyDescent="0.25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  <c r="AV862" s="80"/>
      <c r="AW862" s="80"/>
      <c r="AX862" s="80"/>
    </row>
    <row r="863" spans="1:50" x14ac:dyDescent="0.25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  <c r="AV863" s="80"/>
      <c r="AW863" s="80"/>
      <c r="AX863" s="80"/>
    </row>
    <row r="864" spans="1:50" x14ac:dyDescent="0.25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  <c r="AV864" s="80"/>
      <c r="AW864" s="80"/>
      <c r="AX864" s="80"/>
    </row>
    <row r="865" spans="1:50" x14ac:dyDescent="0.2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  <c r="AV865" s="80"/>
      <c r="AW865" s="80"/>
      <c r="AX865" s="80"/>
    </row>
    <row r="866" spans="1:50" x14ac:dyDescent="0.25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  <c r="AV866" s="80"/>
      <c r="AW866" s="80"/>
      <c r="AX866" s="80"/>
    </row>
    <row r="867" spans="1:50" x14ac:dyDescent="0.25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  <c r="AP867" s="80"/>
      <c r="AQ867" s="80"/>
      <c r="AR867" s="80"/>
      <c r="AS867" s="80"/>
      <c r="AT867" s="80"/>
      <c r="AU867" s="80"/>
      <c r="AV867" s="80"/>
      <c r="AW867" s="80"/>
      <c r="AX867" s="80"/>
    </row>
    <row r="868" spans="1:50" x14ac:dyDescent="0.25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  <c r="AP868" s="80"/>
      <c r="AQ868" s="80"/>
      <c r="AR868" s="80"/>
      <c r="AS868" s="80"/>
      <c r="AT868" s="80"/>
      <c r="AU868" s="80"/>
      <c r="AV868" s="80"/>
      <c r="AW868" s="80"/>
      <c r="AX868" s="80"/>
    </row>
    <row r="869" spans="1:50" x14ac:dyDescent="0.25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  <c r="AP869" s="80"/>
      <c r="AQ869" s="80"/>
      <c r="AR869" s="80"/>
      <c r="AS869" s="80"/>
      <c r="AT869" s="80"/>
      <c r="AU869" s="80"/>
      <c r="AV869" s="80"/>
      <c r="AW869" s="80"/>
      <c r="AX869" s="80"/>
    </row>
    <row r="870" spans="1:50" x14ac:dyDescent="0.25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  <c r="AP870" s="80"/>
      <c r="AQ870" s="80"/>
      <c r="AR870" s="80"/>
      <c r="AS870" s="80"/>
      <c r="AT870" s="80"/>
      <c r="AU870" s="80"/>
      <c r="AV870" s="80"/>
      <c r="AW870" s="80"/>
      <c r="AX870" s="80"/>
    </row>
    <row r="871" spans="1:50" x14ac:dyDescent="0.25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  <c r="AN871" s="80"/>
      <c r="AO871" s="80"/>
      <c r="AP871" s="80"/>
      <c r="AQ871" s="80"/>
      <c r="AR871" s="80"/>
      <c r="AS871" s="80"/>
      <c r="AT871" s="80"/>
      <c r="AU871" s="80"/>
      <c r="AV871" s="80"/>
      <c r="AW871" s="80"/>
      <c r="AX871" s="80"/>
    </row>
    <row r="872" spans="1:50" x14ac:dyDescent="0.25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  <c r="AN872" s="80"/>
      <c r="AO872" s="80"/>
      <c r="AP872" s="80"/>
      <c r="AQ872" s="80"/>
      <c r="AR872" s="80"/>
      <c r="AS872" s="80"/>
      <c r="AT872" s="80"/>
      <c r="AU872" s="80"/>
      <c r="AV872" s="80"/>
      <c r="AW872" s="80"/>
      <c r="AX872" s="80"/>
    </row>
    <row r="873" spans="1:50" x14ac:dyDescent="0.25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  <c r="AN873" s="80"/>
      <c r="AO873" s="80"/>
      <c r="AP873" s="80"/>
      <c r="AQ873" s="80"/>
      <c r="AR873" s="80"/>
      <c r="AS873" s="80"/>
      <c r="AT873" s="80"/>
      <c r="AU873" s="80"/>
      <c r="AV873" s="80"/>
      <c r="AW873" s="80"/>
      <c r="AX873" s="80"/>
    </row>
    <row r="874" spans="1:50" x14ac:dyDescent="0.25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  <c r="AN874" s="80"/>
      <c r="AO874" s="80"/>
      <c r="AP874" s="80"/>
      <c r="AQ874" s="80"/>
      <c r="AR874" s="80"/>
      <c r="AS874" s="80"/>
      <c r="AT874" s="80"/>
      <c r="AU874" s="80"/>
      <c r="AV874" s="80"/>
      <c r="AW874" s="80"/>
      <c r="AX874" s="80"/>
    </row>
    <row r="875" spans="1:50" x14ac:dyDescent="0.2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  <c r="AN875" s="80"/>
      <c r="AO875" s="80"/>
      <c r="AP875" s="80"/>
      <c r="AQ875" s="80"/>
      <c r="AR875" s="80"/>
      <c r="AS875" s="80"/>
      <c r="AT875" s="80"/>
      <c r="AU875" s="80"/>
      <c r="AV875" s="80"/>
      <c r="AW875" s="80"/>
      <c r="AX875" s="80"/>
    </row>
    <row r="876" spans="1:50" x14ac:dyDescent="0.25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  <c r="AN876" s="80"/>
      <c r="AO876" s="80"/>
      <c r="AP876" s="80"/>
      <c r="AQ876" s="80"/>
      <c r="AR876" s="80"/>
      <c r="AS876" s="80"/>
      <c r="AT876" s="80"/>
      <c r="AU876" s="80"/>
      <c r="AV876" s="80"/>
      <c r="AW876" s="80"/>
      <c r="AX876" s="80"/>
    </row>
    <row r="877" spans="1:50" x14ac:dyDescent="0.25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  <c r="AV877" s="80"/>
      <c r="AW877" s="80"/>
      <c r="AX877" s="80"/>
    </row>
    <row r="878" spans="1:50" x14ac:dyDescent="0.25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  <c r="AV878" s="80"/>
      <c r="AW878" s="80"/>
      <c r="AX878" s="80"/>
    </row>
    <row r="879" spans="1:50" x14ac:dyDescent="0.25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  <c r="AV879" s="80"/>
      <c r="AW879" s="80"/>
      <c r="AX879" s="80"/>
    </row>
    <row r="880" spans="1:50" x14ac:dyDescent="0.25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  <c r="AV880" s="80"/>
      <c r="AW880" s="80"/>
      <c r="AX880" s="80"/>
    </row>
    <row r="881" spans="1:50" x14ac:dyDescent="0.25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  <c r="AV881" s="80"/>
      <c r="AW881" s="80"/>
      <c r="AX881" s="80"/>
    </row>
    <row r="882" spans="1:50" x14ac:dyDescent="0.25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  <c r="AV882" s="80"/>
      <c r="AW882" s="80"/>
      <c r="AX882" s="80"/>
    </row>
    <row r="883" spans="1:50" x14ac:dyDescent="0.25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  <c r="AV883" s="80"/>
      <c r="AW883" s="80"/>
      <c r="AX883" s="80"/>
    </row>
    <row r="884" spans="1:50" x14ac:dyDescent="0.25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  <c r="AV884" s="80"/>
      <c r="AW884" s="80"/>
      <c r="AX884" s="80"/>
    </row>
    <row r="885" spans="1:50" x14ac:dyDescent="0.2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  <c r="AV885" s="80"/>
      <c r="AW885" s="80"/>
      <c r="AX885" s="80"/>
    </row>
    <row r="886" spans="1:50" x14ac:dyDescent="0.25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  <c r="AV886" s="80"/>
      <c r="AW886" s="80"/>
      <c r="AX886" s="80"/>
    </row>
    <row r="887" spans="1:50" x14ac:dyDescent="0.25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  <c r="AV887" s="80"/>
      <c r="AW887" s="80"/>
      <c r="AX887" s="80"/>
    </row>
    <row r="888" spans="1:50" x14ac:dyDescent="0.25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  <c r="AV888" s="80"/>
      <c r="AW888" s="80"/>
      <c r="AX888" s="80"/>
    </row>
    <row r="889" spans="1:50" x14ac:dyDescent="0.25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  <c r="AV889" s="80"/>
      <c r="AW889" s="80"/>
      <c r="AX889" s="80"/>
    </row>
    <row r="890" spans="1:50" x14ac:dyDescent="0.25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  <c r="AV890" s="80"/>
      <c r="AW890" s="80"/>
      <c r="AX890" s="80"/>
    </row>
    <row r="891" spans="1:50" x14ac:dyDescent="0.25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  <c r="AV891" s="80"/>
      <c r="AW891" s="80"/>
      <c r="AX891" s="80"/>
    </row>
    <row r="892" spans="1:50" x14ac:dyDescent="0.25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  <c r="AV892" s="80"/>
      <c r="AW892" s="80"/>
      <c r="AX892" s="80"/>
    </row>
    <row r="893" spans="1:50" x14ac:dyDescent="0.25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  <c r="AV893" s="80"/>
      <c r="AW893" s="80"/>
      <c r="AX893" s="80"/>
    </row>
    <row r="894" spans="1:50" x14ac:dyDescent="0.25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  <c r="AV894" s="80"/>
      <c r="AW894" s="80"/>
      <c r="AX894" s="80"/>
    </row>
    <row r="895" spans="1:50" x14ac:dyDescent="0.2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</row>
    <row r="896" spans="1:50" x14ac:dyDescent="0.25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  <c r="AV896" s="80"/>
      <c r="AW896" s="80"/>
      <c r="AX896" s="80"/>
    </row>
    <row r="897" spans="1:50" x14ac:dyDescent="0.25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  <c r="AV897" s="80"/>
      <c r="AW897" s="80"/>
      <c r="AX897" s="80"/>
    </row>
    <row r="898" spans="1:50" x14ac:dyDescent="0.25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  <c r="AV898" s="80"/>
      <c r="AW898" s="80"/>
      <c r="AX898" s="80"/>
    </row>
    <row r="899" spans="1:50" x14ac:dyDescent="0.25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  <c r="AV899" s="80"/>
      <c r="AW899" s="80"/>
      <c r="AX899" s="80"/>
    </row>
    <row r="900" spans="1:50" x14ac:dyDescent="0.25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  <c r="AV900" s="80"/>
      <c r="AW900" s="80"/>
      <c r="AX900" s="80"/>
    </row>
    <row r="901" spans="1:50" x14ac:dyDescent="0.25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  <c r="AV901" s="80"/>
      <c r="AW901" s="80"/>
      <c r="AX901" s="80"/>
    </row>
    <row r="902" spans="1:50" x14ac:dyDescent="0.25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  <c r="AV902" s="80"/>
      <c r="AW902" s="80"/>
      <c r="AX902" s="80"/>
    </row>
    <row r="903" spans="1:50" x14ac:dyDescent="0.25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  <c r="AV903" s="80"/>
      <c r="AW903" s="80"/>
      <c r="AX903" s="80"/>
    </row>
    <row r="904" spans="1:50" x14ac:dyDescent="0.25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  <c r="AV904" s="80"/>
      <c r="AW904" s="80"/>
      <c r="AX904" s="80"/>
    </row>
    <row r="905" spans="1:50" x14ac:dyDescent="0.2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  <c r="AV905" s="80"/>
      <c r="AW905" s="80"/>
      <c r="AX905" s="80"/>
    </row>
    <row r="906" spans="1:50" x14ac:dyDescent="0.25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  <c r="AN906" s="80"/>
      <c r="AO906" s="80"/>
      <c r="AP906" s="80"/>
      <c r="AQ906" s="80"/>
      <c r="AR906" s="80"/>
      <c r="AS906" s="80"/>
      <c r="AT906" s="80"/>
      <c r="AU906" s="80"/>
      <c r="AV906" s="80"/>
      <c r="AW906" s="80"/>
      <c r="AX906" s="80"/>
    </row>
    <row r="907" spans="1:50" x14ac:dyDescent="0.25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  <c r="AN907" s="80"/>
      <c r="AO907" s="80"/>
      <c r="AP907" s="80"/>
      <c r="AQ907" s="80"/>
      <c r="AR907" s="80"/>
      <c r="AS907" s="80"/>
      <c r="AT907" s="80"/>
      <c r="AU907" s="80"/>
      <c r="AV907" s="80"/>
      <c r="AW907" s="80"/>
      <c r="AX907" s="80"/>
    </row>
    <row r="908" spans="1:50" x14ac:dyDescent="0.25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  <c r="AN908" s="80"/>
      <c r="AO908" s="80"/>
      <c r="AP908" s="80"/>
      <c r="AQ908" s="80"/>
      <c r="AR908" s="80"/>
      <c r="AS908" s="80"/>
      <c r="AT908" s="80"/>
      <c r="AU908" s="80"/>
      <c r="AV908" s="80"/>
      <c r="AW908" s="80"/>
      <c r="AX908" s="80"/>
    </row>
    <row r="909" spans="1:50" x14ac:dyDescent="0.25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  <c r="AN909" s="80"/>
      <c r="AO909" s="80"/>
      <c r="AP909" s="80"/>
      <c r="AQ909" s="80"/>
      <c r="AR909" s="80"/>
      <c r="AS909" s="80"/>
      <c r="AT909" s="80"/>
      <c r="AU909" s="80"/>
      <c r="AV909" s="80"/>
      <c r="AW909" s="80"/>
      <c r="AX909" s="80"/>
    </row>
    <row r="910" spans="1:50" x14ac:dyDescent="0.25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  <c r="AN910" s="80"/>
      <c r="AO910" s="80"/>
      <c r="AP910" s="80"/>
      <c r="AQ910" s="80"/>
      <c r="AR910" s="80"/>
      <c r="AS910" s="80"/>
      <c r="AT910" s="80"/>
      <c r="AU910" s="80"/>
      <c r="AV910" s="80"/>
      <c r="AW910" s="80"/>
      <c r="AX910" s="80"/>
    </row>
    <row r="911" spans="1:50" x14ac:dyDescent="0.25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  <c r="AN911" s="80"/>
      <c r="AO911" s="80"/>
      <c r="AP911" s="80"/>
      <c r="AQ911" s="80"/>
      <c r="AR911" s="80"/>
      <c r="AS911" s="80"/>
      <c r="AT911" s="80"/>
      <c r="AU911" s="80"/>
      <c r="AV911" s="80"/>
      <c r="AW911" s="80"/>
      <c r="AX911" s="80"/>
    </row>
    <row r="912" spans="1:50" x14ac:dyDescent="0.25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  <c r="AN912" s="80"/>
      <c r="AO912" s="80"/>
      <c r="AP912" s="80"/>
      <c r="AQ912" s="80"/>
      <c r="AR912" s="80"/>
      <c r="AS912" s="80"/>
      <c r="AT912" s="80"/>
      <c r="AU912" s="80"/>
      <c r="AV912" s="80"/>
      <c r="AW912" s="80"/>
      <c r="AX912" s="80"/>
    </row>
    <row r="913" spans="1:50" x14ac:dyDescent="0.25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  <c r="AN913" s="80"/>
      <c r="AO913" s="80"/>
      <c r="AP913" s="80"/>
      <c r="AQ913" s="80"/>
      <c r="AR913" s="80"/>
      <c r="AS913" s="80"/>
      <c r="AT913" s="80"/>
      <c r="AU913" s="80"/>
      <c r="AV913" s="80"/>
      <c r="AW913" s="80"/>
      <c r="AX913" s="80"/>
    </row>
    <row r="914" spans="1:50" x14ac:dyDescent="0.25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  <c r="AN914" s="80"/>
      <c r="AO914" s="80"/>
      <c r="AP914" s="80"/>
      <c r="AQ914" s="80"/>
      <c r="AR914" s="80"/>
      <c r="AS914" s="80"/>
      <c r="AT914" s="80"/>
      <c r="AU914" s="80"/>
      <c r="AV914" s="80"/>
      <c r="AW914" s="80"/>
      <c r="AX914" s="80"/>
    </row>
    <row r="915" spans="1:50" x14ac:dyDescent="0.2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  <c r="AN915" s="80"/>
      <c r="AO915" s="80"/>
      <c r="AP915" s="80"/>
      <c r="AQ915" s="80"/>
      <c r="AR915" s="80"/>
      <c r="AS915" s="80"/>
      <c r="AT915" s="80"/>
      <c r="AU915" s="80"/>
      <c r="AV915" s="80"/>
      <c r="AW915" s="80"/>
      <c r="AX915" s="80"/>
    </row>
    <row r="916" spans="1:50" x14ac:dyDescent="0.25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  <c r="AN916" s="80"/>
      <c r="AO916" s="80"/>
      <c r="AP916" s="80"/>
      <c r="AQ916" s="80"/>
      <c r="AR916" s="80"/>
      <c r="AS916" s="80"/>
      <c r="AT916" s="80"/>
      <c r="AU916" s="80"/>
      <c r="AV916" s="80"/>
      <c r="AW916" s="80"/>
      <c r="AX916" s="80"/>
    </row>
    <row r="917" spans="1:50" x14ac:dyDescent="0.25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  <c r="AN917" s="80"/>
      <c r="AO917" s="80"/>
      <c r="AP917" s="80"/>
      <c r="AQ917" s="80"/>
      <c r="AR917" s="80"/>
      <c r="AS917" s="80"/>
      <c r="AT917" s="80"/>
      <c r="AU917" s="80"/>
      <c r="AV917" s="80"/>
      <c r="AW917" s="80"/>
      <c r="AX917" s="80"/>
    </row>
    <row r="918" spans="1:50" x14ac:dyDescent="0.25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  <c r="AN918" s="80"/>
      <c r="AO918" s="80"/>
      <c r="AP918" s="80"/>
      <c r="AQ918" s="80"/>
      <c r="AR918" s="80"/>
      <c r="AS918" s="80"/>
      <c r="AT918" s="80"/>
      <c r="AU918" s="80"/>
      <c r="AV918" s="80"/>
      <c r="AW918" s="80"/>
      <c r="AX918" s="80"/>
    </row>
    <row r="919" spans="1:50" x14ac:dyDescent="0.25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  <c r="AN919" s="80"/>
      <c r="AO919" s="80"/>
      <c r="AP919" s="80"/>
      <c r="AQ919" s="80"/>
      <c r="AR919" s="80"/>
      <c r="AS919" s="80"/>
      <c r="AT919" s="80"/>
      <c r="AU919" s="80"/>
      <c r="AV919" s="80"/>
      <c r="AW919" s="80"/>
      <c r="AX919" s="80"/>
    </row>
    <row r="920" spans="1:50" x14ac:dyDescent="0.25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  <c r="AN920" s="80"/>
      <c r="AO920" s="80"/>
      <c r="AP920" s="80"/>
      <c r="AQ920" s="80"/>
      <c r="AR920" s="80"/>
      <c r="AS920" s="80"/>
      <c r="AT920" s="80"/>
      <c r="AU920" s="80"/>
      <c r="AV920" s="80"/>
      <c r="AW920" s="80"/>
      <c r="AX920" s="80"/>
    </row>
    <row r="921" spans="1:50" x14ac:dyDescent="0.25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  <c r="AN921" s="80"/>
      <c r="AO921" s="80"/>
      <c r="AP921" s="80"/>
      <c r="AQ921" s="80"/>
      <c r="AR921" s="80"/>
      <c r="AS921" s="80"/>
      <c r="AT921" s="80"/>
      <c r="AU921" s="80"/>
      <c r="AV921" s="80"/>
      <c r="AW921" s="80"/>
      <c r="AX921" s="80"/>
    </row>
    <row r="922" spans="1:50" x14ac:dyDescent="0.25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  <c r="AN922" s="80"/>
      <c r="AO922" s="80"/>
      <c r="AP922" s="80"/>
      <c r="AQ922" s="80"/>
      <c r="AR922" s="80"/>
      <c r="AS922" s="80"/>
      <c r="AT922" s="80"/>
      <c r="AU922" s="80"/>
      <c r="AV922" s="80"/>
      <c r="AW922" s="80"/>
      <c r="AX922" s="80"/>
    </row>
    <row r="923" spans="1:50" x14ac:dyDescent="0.25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  <c r="AN923" s="80"/>
      <c r="AO923" s="80"/>
      <c r="AP923" s="80"/>
      <c r="AQ923" s="80"/>
      <c r="AR923" s="80"/>
      <c r="AS923" s="80"/>
      <c r="AT923" s="80"/>
      <c r="AU923" s="80"/>
      <c r="AV923" s="80"/>
      <c r="AW923" s="80"/>
      <c r="AX923" s="80"/>
    </row>
    <row r="924" spans="1:50" x14ac:dyDescent="0.25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  <c r="AN924" s="80"/>
      <c r="AO924" s="80"/>
      <c r="AP924" s="80"/>
      <c r="AQ924" s="80"/>
      <c r="AR924" s="80"/>
      <c r="AS924" s="80"/>
      <c r="AT924" s="80"/>
      <c r="AU924" s="80"/>
      <c r="AV924" s="80"/>
      <c r="AW924" s="80"/>
      <c r="AX924" s="80"/>
    </row>
    <row r="925" spans="1:50" x14ac:dyDescent="0.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  <c r="AN925" s="80"/>
      <c r="AO925" s="80"/>
      <c r="AP925" s="80"/>
      <c r="AQ925" s="80"/>
      <c r="AR925" s="80"/>
      <c r="AS925" s="80"/>
      <c r="AT925" s="80"/>
      <c r="AU925" s="80"/>
      <c r="AV925" s="80"/>
      <c r="AW925" s="80"/>
      <c r="AX925" s="80"/>
    </row>
    <row r="926" spans="1:50" x14ac:dyDescent="0.25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  <c r="AN926" s="80"/>
      <c r="AO926" s="80"/>
      <c r="AP926" s="80"/>
      <c r="AQ926" s="80"/>
      <c r="AR926" s="80"/>
      <c r="AS926" s="80"/>
      <c r="AT926" s="80"/>
      <c r="AU926" s="80"/>
      <c r="AV926" s="80"/>
      <c r="AW926" s="80"/>
      <c r="AX926" s="80"/>
    </row>
    <row r="927" spans="1:50" x14ac:dyDescent="0.25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  <c r="AN927" s="80"/>
      <c r="AO927" s="80"/>
      <c r="AP927" s="80"/>
      <c r="AQ927" s="80"/>
      <c r="AR927" s="80"/>
      <c r="AS927" s="80"/>
      <c r="AT927" s="80"/>
      <c r="AU927" s="80"/>
      <c r="AV927" s="80"/>
      <c r="AW927" s="80"/>
      <c r="AX927" s="80"/>
    </row>
    <row r="928" spans="1:50" x14ac:dyDescent="0.25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  <c r="AN928" s="80"/>
      <c r="AO928" s="80"/>
      <c r="AP928" s="80"/>
      <c r="AQ928" s="80"/>
      <c r="AR928" s="80"/>
      <c r="AS928" s="80"/>
      <c r="AT928" s="80"/>
      <c r="AU928" s="80"/>
      <c r="AV928" s="80"/>
      <c r="AW928" s="80"/>
      <c r="AX928" s="80"/>
    </row>
    <row r="929" spans="1:50" x14ac:dyDescent="0.25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  <c r="AN929" s="80"/>
      <c r="AO929" s="80"/>
      <c r="AP929" s="80"/>
      <c r="AQ929" s="80"/>
      <c r="AR929" s="80"/>
      <c r="AS929" s="80"/>
      <c r="AT929" s="80"/>
      <c r="AU929" s="80"/>
      <c r="AV929" s="80"/>
      <c r="AW929" s="80"/>
      <c r="AX929" s="80"/>
    </row>
    <row r="930" spans="1:50" x14ac:dyDescent="0.25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  <c r="AN930" s="80"/>
      <c r="AO930" s="80"/>
      <c r="AP930" s="80"/>
      <c r="AQ930" s="80"/>
      <c r="AR930" s="80"/>
      <c r="AS930" s="80"/>
      <c r="AT930" s="80"/>
      <c r="AU930" s="80"/>
      <c r="AV930" s="80"/>
      <c r="AW930" s="80"/>
      <c r="AX930" s="80"/>
    </row>
    <row r="931" spans="1:50" x14ac:dyDescent="0.25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  <c r="AN931" s="80"/>
      <c r="AO931" s="80"/>
      <c r="AP931" s="80"/>
      <c r="AQ931" s="80"/>
      <c r="AR931" s="80"/>
      <c r="AS931" s="80"/>
      <c r="AT931" s="80"/>
      <c r="AU931" s="80"/>
      <c r="AV931" s="80"/>
      <c r="AW931" s="80"/>
      <c r="AX931" s="80"/>
    </row>
    <row r="932" spans="1:50" x14ac:dyDescent="0.25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  <c r="AN932" s="80"/>
      <c r="AO932" s="80"/>
      <c r="AP932" s="80"/>
      <c r="AQ932" s="80"/>
      <c r="AR932" s="80"/>
      <c r="AS932" s="80"/>
      <c r="AT932" s="80"/>
      <c r="AU932" s="80"/>
      <c r="AV932" s="80"/>
      <c r="AW932" s="80"/>
      <c r="AX932" s="80"/>
    </row>
    <row r="933" spans="1:50" x14ac:dyDescent="0.25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  <c r="AN933" s="80"/>
      <c r="AO933" s="80"/>
      <c r="AP933" s="80"/>
      <c r="AQ933" s="80"/>
      <c r="AR933" s="80"/>
      <c r="AS933" s="80"/>
      <c r="AT933" s="80"/>
      <c r="AU933" s="80"/>
      <c r="AV933" s="80"/>
      <c r="AW933" s="80"/>
      <c r="AX933" s="80"/>
    </row>
    <row r="934" spans="1:50" x14ac:dyDescent="0.25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  <c r="AN934" s="80"/>
      <c r="AO934" s="80"/>
      <c r="AP934" s="80"/>
      <c r="AQ934" s="80"/>
      <c r="AR934" s="80"/>
      <c r="AS934" s="80"/>
      <c r="AT934" s="80"/>
      <c r="AU934" s="80"/>
      <c r="AV934" s="80"/>
      <c r="AW934" s="80"/>
      <c r="AX934" s="80"/>
    </row>
    <row r="935" spans="1:50" x14ac:dyDescent="0.2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  <c r="AN935" s="80"/>
      <c r="AO935" s="80"/>
      <c r="AP935" s="80"/>
      <c r="AQ935" s="80"/>
      <c r="AR935" s="80"/>
      <c r="AS935" s="80"/>
      <c r="AT935" s="80"/>
      <c r="AU935" s="80"/>
      <c r="AV935" s="80"/>
      <c r="AW935" s="80"/>
      <c r="AX935" s="80"/>
    </row>
    <row r="936" spans="1:50" x14ac:dyDescent="0.25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  <c r="AK936" s="80"/>
      <c r="AL936" s="80"/>
      <c r="AM936" s="80"/>
      <c r="AN936" s="80"/>
      <c r="AO936" s="80"/>
      <c r="AP936" s="80"/>
      <c r="AQ936" s="80"/>
      <c r="AR936" s="80"/>
      <c r="AS936" s="80"/>
      <c r="AT936" s="80"/>
      <c r="AU936" s="80"/>
      <c r="AV936" s="80"/>
      <c r="AW936" s="80"/>
      <c r="AX936" s="80"/>
    </row>
    <row r="937" spans="1:50" x14ac:dyDescent="0.25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  <c r="AN937" s="80"/>
      <c r="AO937" s="80"/>
      <c r="AP937" s="80"/>
      <c r="AQ937" s="80"/>
      <c r="AR937" s="80"/>
      <c r="AS937" s="80"/>
      <c r="AT937" s="80"/>
      <c r="AU937" s="80"/>
      <c r="AV937" s="80"/>
      <c r="AW937" s="80"/>
      <c r="AX937" s="80"/>
    </row>
    <row r="938" spans="1:50" x14ac:dyDescent="0.25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  <c r="AK938" s="80"/>
      <c r="AL938" s="80"/>
      <c r="AM938" s="80"/>
      <c r="AN938" s="80"/>
      <c r="AO938" s="80"/>
      <c r="AP938" s="80"/>
      <c r="AQ938" s="80"/>
      <c r="AR938" s="80"/>
      <c r="AS938" s="80"/>
      <c r="AT938" s="80"/>
      <c r="AU938" s="80"/>
      <c r="AV938" s="80"/>
      <c r="AW938" s="80"/>
      <c r="AX938" s="80"/>
    </row>
    <row r="939" spans="1:50" x14ac:dyDescent="0.25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  <c r="AK939" s="80"/>
      <c r="AL939" s="80"/>
      <c r="AM939" s="80"/>
      <c r="AN939" s="80"/>
      <c r="AO939" s="80"/>
      <c r="AP939" s="80"/>
      <c r="AQ939" s="80"/>
      <c r="AR939" s="80"/>
      <c r="AS939" s="80"/>
      <c r="AT939" s="80"/>
      <c r="AU939" s="80"/>
      <c r="AV939" s="80"/>
      <c r="AW939" s="80"/>
      <c r="AX939" s="80"/>
    </row>
    <row r="940" spans="1:50" x14ac:dyDescent="0.25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  <c r="AK940" s="80"/>
      <c r="AL940" s="80"/>
      <c r="AM940" s="80"/>
      <c r="AN940" s="80"/>
      <c r="AO940" s="80"/>
      <c r="AP940" s="80"/>
      <c r="AQ940" s="80"/>
      <c r="AR940" s="80"/>
      <c r="AS940" s="80"/>
      <c r="AT940" s="80"/>
      <c r="AU940" s="80"/>
      <c r="AV940" s="80"/>
      <c r="AW940" s="80"/>
      <c r="AX940" s="80"/>
    </row>
    <row r="941" spans="1:50" x14ac:dyDescent="0.25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  <c r="AK941" s="80"/>
      <c r="AL941" s="80"/>
      <c r="AM941" s="80"/>
      <c r="AN941" s="80"/>
      <c r="AO941" s="80"/>
      <c r="AP941" s="80"/>
      <c r="AQ941" s="80"/>
      <c r="AR941" s="80"/>
      <c r="AS941" s="80"/>
      <c r="AT941" s="80"/>
      <c r="AU941" s="80"/>
      <c r="AV941" s="80"/>
      <c r="AW941" s="80"/>
      <c r="AX941" s="80"/>
    </row>
    <row r="942" spans="1:50" x14ac:dyDescent="0.25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  <c r="AK942" s="80"/>
      <c r="AL942" s="80"/>
      <c r="AM942" s="80"/>
      <c r="AN942" s="80"/>
      <c r="AO942" s="80"/>
      <c r="AP942" s="80"/>
      <c r="AQ942" s="80"/>
      <c r="AR942" s="80"/>
      <c r="AS942" s="80"/>
      <c r="AT942" s="80"/>
      <c r="AU942" s="80"/>
      <c r="AV942" s="80"/>
      <c r="AW942" s="80"/>
      <c r="AX942" s="80"/>
    </row>
    <row r="943" spans="1:50" x14ac:dyDescent="0.25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  <c r="AK943" s="80"/>
      <c r="AL943" s="80"/>
      <c r="AM943" s="80"/>
      <c r="AN943" s="80"/>
      <c r="AO943" s="80"/>
      <c r="AP943" s="80"/>
      <c r="AQ943" s="80"/>
      <c r="AR943" s="80"/>
      <c r="AS943" s="80"/>
      <c r="AT943" s="80"/>
      <c r="AU943" s="80"/>
      <c r="AV943" s="80"/>
      <c r="AW943" s="80"/>
      <c r="AX943" s="80"/>
    </row>
    <row r="944" spans="1:50" x14ac:dyDescent="0.25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  <c r="AK944" s="80"/>
      <c r="AL944" s="80"/>
      <c r="AM944" s="80"/>
      <c r="AN944" s="80"/>
      <c r="AO944" s="80"/>
      <c r="AP944" s="80"/>
      <c r="AQ944" s="80"/>
      <c r="AR944" s="80"/>
      <c r="AS944" s="80"/>
      <c r="AT944" s="80"/>
      <c r="AU944" s="80"/>
      <c r="AV944" s="80"/>
      <c r="AW944" s="80"/>
      <c r="AX944" s="80"/>
    </row>
    <row r="945" spans="1:50" x14ac:dyDescent="0.2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  <c r="AK945" s="80"/>
      <c r="AL945" s="80"/>
      <c r="AM945" s="80"/>
      <c r="AN945" s="80"/>
      <c r="AO945" s="80"/>
      <c r="AP945" s="80"/>
      <c r="AQ945" s="80"/>
      <c r="AR945" s="80"/>
      <c r="AS945" s="80"/>
      <c r="AT945" s="80"/>
      <c r="AU945" s="80"/>
      <c r="AV945" s="80"/>
      <c r="AW945" s="80"/>
      <c r="AX945" s="80"/>
    </row>
    <row r="946" spans="1:50" x14ac:dyDescent="0.25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  <c r="AK946" s="80"/>
      <c r="AL946" s="80"/>
      <c r="AM946" s="80"/>
      <c r="AN946" s="80"/>
      <c r="AO946" s="80"/>
      <c r="AP946" s="80"/>
      <c r="AQ946" s="80"/>
      <c r="AR946" s="80"/>
      <c r="AS946" s="80"/>
      <c r="AT946" s="80"/>
      <c r="AU946" s="80"/>
      <c r="AV946" s="80"/>
      <c r="AW946" s="80"/>
      <c r="AX946" s="80"/>
    </row>
    <row r="947" spans="1:50" x14ac:dyDescent="0.25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  <c r="AK947" s="80"/>
      <c r="AL947" s="80"/>
      <c r="AM947" s="80"/>
      <c r="AN947" s="80"/>
      <c r="AO947" s="80"/>
      <c r="AP947" s="80"/>
      <c r="AQ947" s="80"/>
      <c r="AR947" s="80"/>
      <c r="AS947" s="80"/>
      <c r="AT947" s="80"/>
      <c r="AU947" s="80"/>
      <c r="AV947" s="80"/>
      <c r="AW947" s="80"/>
      <c r="AX947" s="80"/>
    </row>
    <row r="948" spans="1:50" x14ac:dyDescent="0.25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  <c r="AK948" s="80"/>
      <c r="AL948" s="80"/>
      <c r="AM948" s="80"/>
      <c r="AN948" s="80"/>
      <c r="AO948" s="80"/>
      <c r="AP948" s="80"/>
      <c r="AQ948" s="80"/>
      <c r="AR948" s="80"/>
      <c r="AS948" s="80"/>
      <c r="AT948" s="80"/>
      <c r="AU948" s="80"/>
      <c r="AV948" s="80"/>
      <c r="AW948" s="80"/>
      <c r="AX948" s="80"/>
    </row>
    <row r="949" spans="1:50" x14ac:dyDescent="0.25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  <c r="AK949" s="80"/>
      <c r="AL949" s="80"/>
      <c r="AM949" s="80"/>
      <c r="AN949" s="80"/>
      <c r="AO949" s="80"/>
      <c r="AP949" s="80"/>
      <c r="AQ949" s="80"/>
      <c r="AR949" s="80"/>
      <c r="AS949" s="80"/>
      <c r="AT949" s="80"/>
      <c r="AU949" s="80"/>
      <c r="AV949" s="80"/>
      <c r="AW949" s="80"/>
      <c r="AX949" s="80"/>
    </row>
    <row r="950" spans="1:50" x14ac:dyDescent="0.25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  <c r="AK950" s="80"/>
      <c r="AL950" s="80"/>
      <c r="AM950" s="80"/>
      <c r="AN950" s="80"/>
      <c r="AO950" s="80"/>
      <c r="AP950" s="80"/>
      <c r="AQ950" s="80"/>
      <c r="AR950" s="80"/>
      <c r="AS950" s="80"/>
      <c r="AT950" s="80"/>
      <c r="AU950" s="80"/>
      <c r="AV950" s="80"/>
      <c r="AW950" s="80"/>
      <c r="AX950" s="80"/>
    </row>
    <row r="951" spans="1:50" x14ac:dyDescent="0.25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  <c r="AN951" s="80"/>
      <c r="AO951" s="80"/>
      <c r="AP951" s="80"/>
      <c r="AQ951" s="80"/>
      <c r="AR951" s="80"/>
      <c r="AS951" s="80"/>
      <c r="AT951" s="80"/>
      <c r="AU951" s="80"/>
      <c r="AV951" s="80"/>
      <c r="AW951" s="80"/>
      <c r="AX951" s="80"/>
    </row>
    <row r="952" spans="1:50" x14ac:dyDescent="0.25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  <c r="AK952" s="80"/>
      <c r="AL952" s="80"/>
      <c r="AM952" s="80"/>
      <c r="AN952" s="80"/>
      <c r="AO952" s="80"/>
      <c r="AP952" s="80"/>
      <c r="AQ952" s="80"/>
      <c r="AR952" s="80"/>
      <c r="AS952" s="80"/>
      <c r="AT952" s="80"/>
      <c r="AU952" s="80"/>
      <c r="AV952" s="80"/>
      <c r="AW952" s="80"/>
      <c r="AX952" s="80"/>
    </row>
    <row r="953" spans="1:50" x14ac:dyDescent="0.25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  <c r="AK953" s="80"/>
      <c r="AL953" s="80"/>
      <c r="AM953" s="80"/>
      <c r="AN953" s="80"/>
      <c r="AO953" s="80"/>
      <c r="AP953" s="80"/>
      <c r="AQ953" s="80"/>
      <c r="AR953" s="80"/>
      <c r="AS953" s="80"/>
      <c r="AT953" s="80"/>
      <c r="AU953" s="80"/>
      <c r="AV953" s="80"/>
      <c r="AW953" s="80"/>
      <c r="AX953" s="80"/>
    </row>
    <row r="954" spans="1:50" x14ac:dyDescent="0.25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  <c r="AK954" s="80"/>
      <c r="AL954" s="80"/>
      <c r="AM954" s="80"/>
      <c r="AN954" s="80"/>
      <c r="AO954" s="80"/>
      <c r="AP954" s="80"/>
      <c r="AQ954" s="80"/>
      <c r="AR954" s="80"/>
      <c r="AS954" s="80"/>
      <c r="AT954" s="80"/>
      <c r="AU954" s="80"/>
      <c r="AV954" s="80"/>
      <c r="AW954" s="80"/>
      <c r="AX954" s="80"/>
    </row>
    <row r="955" spans="1:50" x14ac:dyDescent="0.2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  <c r="AK955" s="80"/>
      <c r="AL955" s="80"/>
      <c r="AM955" s="80"/>
      <c r="AN955" s="80"/>
      <c r="AO955" s="80"/>
      <c r="AP955" s="80"/>
      <c r="AQ955" s="80"/>
      <c r="AR955" s="80"/>
      <c r="AS955" s="80"/>
      <c r="AT955" s="80"/>
      <c r="AU955" s="80"/>
      <c r="AV955" s="80"/>
      <c r="AW955" s="80"/>
      <c r="AX955" s="80"/>
    </row>
    <row r="956" spans="1:50" x14ac:dyDescent="0.25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  <c r="AK956" s="80"/>
      <c r="AL956" s="80"/>
      <c r="AM956" s="80"/>
      <c r="AN956" s="80"/>
      <c r="AO956" s="80"/>
      <c r="AP956" s="80"/>
      <c r="AQ956" s="80"/>
      <c r="AR956" s="80"/>
      <c r="AS956" s="80"/>
      <c r="AT956" s="80"/>
      <c r="AU956" s="80"/>
      <c r="AV956" s="80"/>
      <c r="AW956" s="80"/>
      <c r="AX956" s="80"/>
    </row>
    <row r="957" spans="1:50" x14ac:dyDescent="0.25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  <c r="AK957" s="80"/>
      <c r="AL957" s="80"/>
      <c r="AM957" s="80"/>
      <c r="AN957" s="80"/>
      <c r="AO957" s="80"/>
      <c r="AP957" s="80"/>
      <c r="AQ957" s="80"/>
      <c r="AR957" s="80"/>
      <c r="AS957" s="80"/>
      <c r="AT957" s="80"/>
      <c r="AU957" s="80"/>
      <c r="AV957" s="80"/>
      <c r="AW957" s="80"/>
      <c r="AX957" s="80"/>
    </row>
    <row r="958" spans="1:50" x14ac:dyDescent="0.25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  <c r="AK958" s="80"/>
      <c r="AL958" s="80"/>
      <c r="AM958" s="80"/>
      <c r="AN958" s="80"/>
      <c r="AO958" s="80"/>
      <c r="AP958" s="80"/>
      <c r="AQ958" s="80"/>
      <c r="AR958" s="80"/>
      <c r="AS958" s="80"/>
      <c r="AT958" s="80"/>
      <c r="AU958" s="80"/>
      <c r="AV958" s="80"/>
      <c r="AW958" s="80"/>
      <c r="AX958" s="80"/>
    </row>
    <row r="959" spans="1:50" x14ac:dyDescent="0.25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  <c r="AK959" s="80"/>
      <c r="AL959" s="80"/>
      <c r="AM959" s="80"/>
      <c r="AN959" s="80"/>
      <c r="AO959" s="80"/>
      <c r="AP959" s="80"/>
      <c r="AQ959" s="80"/>
      <c r="AR959" s="80"/>
      <c r="AS959" s="80"/>
      <c r="AT959" s="80"/>
      <c r="AU959" s="80"/>
      <c r="AV959" s="80"/>
      <c r="AW959" s="80"/>
      <c r="AX959" s="80"/>
    </row>
    <row r="960" spans="1:50" x14ac:dyDescent="0.25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  <c r="AK960" s="80"/>
      <c r="AL960" s="80"/>
      <c r="AM960" s="80"/>
      <c r="AN960" s="80"/>
      <c r="AO960" s="80"/>
      <c r="AP960" s="80"/>
      <c r="AQ960" s="80"/>
      <c r="AR960" s="80"/>
      <c r="AS960" s="80"/>
      <c r="AT960" s="80"/>
      <c r="AU960" s="80"/>
      <c r="AV960" s="80"/>
      <c r="AW960" s="80"/>
      <c r="AX960" s="80"/>
    </row>
    <row r="961" spans="1:50" x14ac:dyDescent="0.25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  <c r="AK961" s="80"/>
      <c r="AL961" s="80"/>
      <c r="AM961" s="80"/>
      <c r="AN961" s="80"/>
      <c r="AO961" s="80"/>
      <c r="AP961" s="80"/>
      <c r="AQ961" s="80"/>
      <c r="AR961" s="80"/>
      <c r="AS961" s="80"/>
      <c r="AT961" s="80"/>
      <c r="AU961" s="80"/>
      <c r="AV961" s="80"/>
      <c r="AW961" s="80"/>
      <c r="AX961" s="80"/>
    </row>
    <row r="962" spans="1:50" x14ac:dyDescent="0.25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  <c r="AN962" s="80"/>
      <c r="AO962" s="80"/>
      <c r="AP962" s="80"/>
      <c r="AQ962" s="80"/>
      <c r="AR962" s="80"/>
      <c r="AS962" s="80"/>
      <c r="AT962" s="80"/>
      <c r="AU962" s="80"/>
      <c r="AV962" s="80"/>
      <c r="AW962" s="80"/>
      <c r="AX962" s="80"/>
    </row>
    <row r="963" spans="1:50" x14ac:dyDescent="0.25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  <c r="AK963" s="80"/>
      <c r="AL963" s="80"/>
      <c r="AM963" s="80"/>
      <c r="AN963" s="80"/>
      <c r="AO963" s="80"/>
      <c r="AP963" s="80"/>
      <c r="AQ963" s="80"/>
      <c r="AR963" s="80"/>
      <c r="AS963" s="80"/>
      <c r="AT963" s="80"/>
      <c r="AU963" s="80"/>
      <c r="AV963" s="80"/>
      <c r="AW963" s="80"/>
      <c r="AX963" s="80"/>
    </row>
    <row r="964" spans="1:50" x14ac:dyDescent="0.25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  <c r="AK964" s="80"/>
      <c r="AL964" s="80"/>
      <c r="AM964" s="80"/>
      <c r="AN964" s="80"/>
      <c r="AO964" s="80"/>
      <c r="AP964" s="80"/>
      <c r="AQ964" s="80"/>
      <c r="AR964" s="80"/>
      <c r="AS964" s="80"/>
      <c r="AT964" s="80"/>
      <c r="AU964" s="80"/>
      <c r="AV964" s="80"/>
      <c r="AW964" s="80"/>
      <c r="AX964" s="80"/>
    </row>
    <row r="965" spans="1:50" x14ac:dyDescent="0.2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  <c r="AK965" s="80"/>
      <c r="AL965" s="80"/>
      <c r="AM965" s="80"/>
      <c r="AN965" s="80"/>
      <c r="AO965" s="80"/>
      <c r="AP965" s="80"/>
      <c r="AQ965" s="80"/>
      <c r="AR965" s="80"/>
      <c r="AS965" s="80"/>
      <c r="AT965" s="80"/>
      <c r="AU965" s="80"/>
      <c r="AV965" s="80"/>
      <c r="AW965" s="80"/>
      <c r="AX965" s="80"/>
    </row>
    <row r="966" spans="1:50" x14ac:dyDescent="0.25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  <c r="AK966" s="80"/>
      <c r="AL966" s="80"/>
      <c r="AM966" s="80"/>
      <c r="AN966" s="80"/>
      <c r="AO966" s="80"/>
      <c r="AP966" s="80"/>
      <c r="AQ966" s="80"/>
      <c r="AR966" s="80"/>
      <c r="AS966" s="80"/>
      <c r="AT966" s="80"/>
      <c r="AU966" s="80"/>
      <c r="AV966" s="80"/>
      <c r="AW966" s="80"/>
      <c r="AX966" s="80"/>
    </row>
    <row r="967" spans="1:50" x14ac:dyDescent="0.25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  <c r="AK967" s="80"/>
      <c r="AL967" s="80"/>
      <c r="AM967" s="80"/>
      <c r="AN967" s="80"/>
      <c r="AO967" s="80"/>
      <c r="AP967" s="80"/>
      <c r="AQ967" s="80"/>
      <c r="AR967" s="80"/>
      <c r="AS967" s="80"/>
      <c r="AT967" s="80"/>
      <c r="AU967" s="80"/>
      <c r="AV967" s="80"/>
      <c r="AW967" s="80"/>
      <c r="AX967" s="80"/>
    </row>
    <row r="968" spans="1:50" x14ac:dyDescent="0.25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  <c r="AK968" s="80"/>
      <c r="AL968" s="80"/>
      <c r="AM968" s="80"/>
      <c r="AN968" s="80"/>
      <c r="AO968" s="80"/>
      <c r="AP968" s="80"/>
      <c r="AQ968" s="80"/>
      <c r="AR968" s="80"/>
      <c r="AS968" s="80"/>
      <c r="AT968" s="80"/>
      <c r="AU968" s="80"/>
      <c r="AV968" s="80"/>
      <c r="AW968" s="80"/>
      <c r="AX968" s="80"/>
    </row>
    <row r="969" spans="1:50" x14ac:dyDescent="0.25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  <c r="AK969" s="80"/>
      <c r="AL969" s="80"/>
      <c r="AM969" s="80"/>
      <c r="AN969" s="80"/>
      <c r="AO969" s="80"/>
      <c r="AP969" s="80"/>
      <c r="AQ969" s="80"/>
      <c r="AR969" s="80"/>
      <c r="AS969" s="80"/>
      <c r="AT969" s="80"/>
      <c r="AU969" s="80"/>
      <c r="AV969" s="80"/>
      <c r="AW969" s="80"/>
      <c r="AX969" s="80"/>
    </row>
    <row r="970" spans="1:50" x14ac:dyDescent="0.25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  <c r="AN970" s="80"/>
      <c r="AO970" s="80"/>
      <c r="AP970" s="80"/>
      <c r="AQ970" s="80"/>
      <c r="AR970" s="80"/>
      <c r="AS970" s="80"/>
      <c r="AT970" s="80"/>
      <c r="AU970" s="80"/>
      <c r="AV970" s="80"/>
      <c r="AW970" s="80"/>
      <c r="AX970" s="80"/>
    </row>
    <row r="971" spans="1:50" x14ac:dyDescent="0.25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  <c r="AN971" s="80"/>
      <c r="AO971" s="80"/>
      <c r="AP971" s="80"/>
      <c r="AQ971" s="80"/>
      <c r="AR971" s="80"/>
      <c r="AS971" s="80"/>
      <c r="AT971" s="80"/>
      <c r="AU971" s="80"/>
      <c r="AV971" s="80"/>
      <c r="AW971" s="80"/>
      <c r="AX971" s="80"/>
    </row>
    <row r="972" spans="1:50" x14ac:dyDescent="0.25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  <c r="AK972" s="80"/>
      <c r="AL972" s="80"/>
      <c r="AM972" s="80"/>
      <c r="AN972" s="80"/>
      <c r="AO972" s="80"/>
      <c r="AP972" s="80"/>
      <c r="AQ972" s="80"/>
      <c r="AR972" s="80"/>
      <c r="AS972" s="80"/>
      <c r="AT972" s="80"/>
      <c r="AU972" s="80"/>
      <c r="AV972" s="80"/>
      <c r="AW972" s="80"/>
      <c r="AX972" s="80"/>
    </row>
    <row r="973" spans="1:50" x14ac:dyDescent="0.25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  <c r="AN973" s="80"/>
      <c r="AO973" s="80"/>
      <c r="AP973" s="80"/>
      <c r="AQ973" s="80"/>
      <c r="AR973" s="80"/>
      <c r="AS973" s="80"/>
      <c r="AT973" s="80"/>
      <c r="AU973" s="80"/>
      <c r="AV973" s="80"/>
      <c r="AW973" s="80"/>
      <c r="AX973" s="80"/>
    </row>
    <row r="974" spans="1:50" x14ac:dyDescent="0.25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  <c r="AK974" s="80"/>
      <c r="AL974" s="80"/>
      <c r="AM974" s="80"/>
      <c r="AN974" s="80"/>
      <c r="AO974" s="80"/>
      <c r="AP974" s="80"/>
      <c r="AQ974" s="80"/>
      <c r="AR974" s="80"/>
      <c r="AS974" s="80"/>
      <c r="AT974" s="80"/>
      <c r="AU974" s="80"/>
      <c r="AV974" s="80"/>
      <c r="AW974" s="80"/>
      <c r="AX974" s="80"/>
    </row>
    <row r="975" spans="1:50" x14ac:dyDescent="0.2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  <c r="AN975" s="80"/>
      <c r="AO975" s="80"/>
      <c r="AP975" s="80"/>
      <c r="AQ975" s="80"/>
      <c r="AR975" s="80"/>
      <c r="AS975" s="80"/>
      <c r="AT975" s="80"/>
      <c r="AU975" s="80"/>
      <c r="AV975" s="80"/>
      <c r="AW975" s="80"/>
      <c r="AX975" s="80"/>
    </row>
    <row r="976" spans="1:50" x14ac:dyDescent="0.25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  <c r="AK976" s="80"/>
      <c r="AL976" s="80"/>
      <c r="AM976" s="80"/>
      <c r="AN976" s="80"/>
      <c r="AO976" s="80"/>
      <c r="AP976" s="80"/>
      <c r="AQ976" s="80"/>
      <c r="AR976" s="80"/>
      <c r="AS976" s="80"/>
      <c r="AT976" s="80"/>
      <c r="AU976" s="80"/>
      <c r="AV976" s="80"/>
      <c r="AW976" s="80"/>
      <c r="AX976" s="80"/>
    </row>
    <row r="977" spans="1:50" x14ac:dyDescent="0.25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  <c r="AK977" s="80"/>
      <c r="AL977" s="80"/>
      <c r="AM977" s="80"/>
      <c r="AN977" s="80"/>
      <c r="AO977" s="80"/>
      <c r="AP977" s="80"/>
      <c r="AQ977" s="80"/>
      <c r="AR977" s="80"/>
      <c r="AS977" s="80"/>
      <c r="AT977" s="80"/>
      <c r="AU977" s="80"/>
      <c r="AV977" s="80"/>
      <c r="AW977" s="80"/>
      <c r="AX977" s="80"/>
    </row>
    <row r="978" spans="1:50" x14ac:dyDescent="0.25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  <c r="AN978" s="80"/>
      <c r="AO978" s="80"/>
      <c r="AP978" s="80"/>
      <c r="AQ978" s="80"/>
      <c r="AR978" s="80"/>
      <c r="AS978" s="80"/>
      <c r="AT978" s="80"/>
      <c r="AU978" s="80"/>
      <c r="AV978" s="80"/>
      <c r="AW978" s="80"/>
      <c r="AX978" s="80"/>
    </row>
    <row r="979" spans="1:50" x14ac:dyDescent="0.25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  <c r="AN979" s="80"/>
      <c r="AO979" s="80"/>
      <c r="AP979" s="80"/>
      <c r="AQ979" s="80"/>
      <c r="AR979" s="80"/>
      <c r="AS979" s="80"/>
      <c r="AT979" s="80"/>
      <c r="AU979" s="80"/>
      <c r="AV979" s="80"/>
      <c r="AW979" s="80"/>
      <c r="AX979" s="80"/>
    </row>
    <row r="980" spans="1:50" x14ac:dyDescent="0.25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  <c r="AK980" s="80"/>
      <c r="AL980" s="80"/>
      <c r="AM980" s="80"/>
      <c r="AN980" s="80"/>
      <c r="AO980" s="80"/>
      <c r="AP980" s="80"/>
      <c r="AQ980" s="80"/>
      <c r="AR980" s="80"/>
      <c r="AS980" s="80"/>
      <c r="AT980" s="80"/>
      <c r="AU980" s="80"/>
      <c r="AV980" s="80"/>
      <c r="AW980" s="80"/>
      <c r="AX980" s="80"/>
    </row>
    <row r="981" spans="1:50" x14ac:dyDescent="0.25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  <c r="AK981" s="80"/>
      <c r="AL981" s="80"/>
      <c r="AM981" s="80"/>
      <c r="AN981" s="80"/>
      <c r="AO981" s="80"/>
      <c r="AP981" s="80"/>
      <c r="AQ981" s="80"/>
      <c r="AR981" s="80"/>
      <c r="AS981" s="80"/>
      <c r="AT981" s="80"/>
      <c r="AU981" s="80"/>
      <c r="AV981" s="80"/>
      <c r="AW981" s="80"/>
      <c r="AX981" s="80"/>
    </row>
    <row r="982" spans="1:50" x14ac:dyDescent="0.25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  <c r="AK982" s="80"/>
      <c r="AL982" s="80"/>
      <c r="AM982" s="80"/>
      <c r="AN982" s="80"/>
      <c r="AO982" s="80"/>
      <c r="AP982" s="80"/>
      <c r="AQ982" s="80"/>
      <c r="AR982" s="80"/>
      <c r="AS982" s="80"/>
      <c r="AT982" s="80"/>
      <c r="AU982" s="80"/>
      <c r="AV982" s="80"/>
      <c r="AW982" s="80"/>
      <c r="AX982" s="80"/>
    </row>
    <row r="983" spans="1:50" x14ac:dyDescent="0.25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  <c r="AK983" s="80"/>
      <c r="AL983" s="80"/>
      <c r="AM983" s="80"/>
      <c r="AN983" s="80"/>
      <c r="AO983" s="80"/>
      <c r="AP983" s="80"/>
      <c r="AQ983" s="80"/>
      <c r="AR983" s="80"/>
      <c r="AS983" s="80"/>
      <c r="AT983" s="80"/>
      <c r="AU983" s="80"/>
      <c r="AV983" s="80"/>
      <c r="AW983" s="80"/>
      <c r="AX983" s="80"/>
    </row>
    <row r="984" spans="1:50" x14ac:dyDescent="0.25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80"/>
      <c r="AK984" s="80"/>
      <c r="AL984" s="80"/>
      <c r="AM984" s="80"/>
      <c r="AN984" s="80"/>
      <c r="AO984" s="80"/>
      <c r="AP984" s="80"/>
      <c r="AQ984" s="80"/>
      <c r="AR984" s="80"/>
      <c r="AS984" s="80"/>
      <c r="AT984" s="80"/>
      <c r="AU984" s="80"/>
      <c r="AV984" s="80"/>
      <c r="AW984" s="80"/>
      <c r="AX984" s="80"/>
    </row>
    <row r="985" spans="1:50" x14ac:dyDescent="0.2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80"/>
      <c r="AK985" s="80"/>
      <c r="AL985" s="80"/>
      <c r="AM985" s="80"/>
      <c r="AN985" s="80"/>
      <c r="AO985" s="80"/>
      <c r="AP985" s="80"/>
      <c r="AQ985" s="80"/>
      <c r="AR985" s="80"/>
      <c r="AS985" s="80"/>
      <c r="AT985" s="80"/>
      <c r="AU985" s="80"/>
      <c r="AV985" s="80"/>
      <c r="AW985" s="80"/>
      <c r="AX985" s="80"/>
    </row>
    <row r="986" spans="1:50" x14ac:dyDescent="0.25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  <c r="AH986" s="80"/>
      <c r="AI986" s="80"/>
      <c r="AJ986" s="80"/>
      <c r="AK986" s="80"/>
      <c r="AL986" s="80"/>
      <c r="AM986" s="80"/>
      <c r="AN986" s="80"/>
      <c r="AO986" s="80"/>
      <c r="AP986" s="80"/>
      <c r="AQ986" s="80"/>
      <c r="AR986" s="80"/>
      <c r="AS986" s="80"/>
      <c r="AT986" s="80"/>
      <c r="AU986" s="80"/>
      <c r="AV986" s="80"/>
      <c r="AW986" s="80"/>
      <c r="AX986" s="80"/>
    </row>
    <row r="987" spans="1:50" x14ac:dyDescent="0.25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  <c r="AH987" s="80"/>
      <c r="AI987" s="80"/>
      <c r="AJ987" s="80"/>
      <c r="AK987" s="80"/>
      <c r="AL987" s="80"/>
      <c r="AM987" s="80"/>
      <c r="AN987" s="80"/>
      <c r="AO987" s="80"/>
      <c r="AP987" s="80"/>
      <c r="AQ987" s="80"/>
      <c r="AR987" s="80"/>
      <c r="AS987" s="80"/>
      <c r="AT987" s="80"/>
      <c r="AU987" s="80"/>
      <c r="AV987" s="80"/>
      <c r="AW987" s="80"/>
      <c r="AX987" s="80"/>
    </row>
    <row r="988" spans="1:50" x14ac:dyDescent="0.25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  <c r="AH988" s="80"/>
      <c r="AI988" s="80"/>
      <c r="AJ988" s="80"/>
      <c r="AK988" s="80"/>
      <c r="AL988" s="80"/>
      <c r="AM988" s="80"/>
      <c r="AN988" s="80"/>
      <c r="AO988" s="80"/>
      <c r="AP988" s="80"/>
      <c r="AQ988" s="80"/>
      <c r="AR988" s="80"/>
      <c r="AS988" s="80"/>
      <c r="AT988" s="80"/>
      <c r="AU988" s="80"/>
      <c r="AV988" s="80"/>
      <c r="AW988" s="80"/>
      <c r="AX988" s="80"/>
    </row>
    <row r="989" spans="1:50" x14ac:dyDescent="0.25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  <c r="AH989" s="80"/>
      <c r="AI989" s="80"/>
      <c r="AJ989" s="80"/>
      <c r="AK989" s="80"/>
      <c r="AL989" s="80"/>
      <c r="AM989" s="80"/>
      <c r="AN989" s="80"/>
      <c r="AO989" s="80"/>
      <c r="AP989" s="80"/>
      <c r="AQ989" s="80"/>
      <c r="AR989" s="80"/>
      <c r="AS989" s="80"/>
      <c r="AT989" s="80"/>
      <c r="AU989" s="80"/>
      <c r="AV989" s="80"/>
      <c r="AW989" s="80"/>
      <c r="AX989" s="80"/>
    </row>
    <row r="990" spans="1:50" x14ac:dyDescent="0.25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  <c r="AH990" s="80"/>
      <c r="AI990" s="80"/>
      <c r="AJ990" s="80"/>
      <c r="AK990" s="80"/>
      <c r="AL990" s="80"/>
      <c r="AM990" s="80"/>
      <c r="AN990" s="80"/>
      <c r="AO990" s="80"/>
      <c r="AP990" s="80"/>
      <c r="AQ990" s="80"/>
      <c r="AR990" s="80"/>
      <c r="AS990" s="80"/>
      <c r="AT990" s="80"/>
      <c r="AU990" s="80"/>
      <c r="AV990" s="80"/>
      <c r="AW990" s="80"/>
      <c r="AX990" s="80"/>
    </row>
    <row r="991" spans="1:50" x14ac:dyDescent="0.25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  <c r="AH991" s="80"/>
      <c r="AI991" s="80"/>
      <c r="AJ991" s="80"/>
      <c r="AK991" s="80"/>
      <c r="AL991" s="80"/>
      <c r="AM991" s="80"/>
      <c r="AN991" s="80"/>
      <c r="AO991" s="80"/>
      <c r="AP991" s="80"/>
      <c r="AQ991" s="80"/>
      <c r="AR991" s="80"/>
      <c r="AS991" s="80"/>
      <c r="AT991" s="80"/>
      <c r="AU991" s="80"/>
      <c r="AV991" s="80"/>
      <c r="AW991" s="80"/>
      <c r="AX991" s="80"/>
    </row>
    <row r="992" spans="1:50" x14ac:dyDescent="0.25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  <c r="AH992" s="80"/>
      <c r="AI992" s="80"/>
      <c r="AJ992" s="80"/>
      <c r="AK992" s="80"/>
      <c r="AL992" s="80"/>
      <c r="AM992" s="80"/>
      <c r="AN992" s="80"/>
      <c r="AO992" s="80"/>
      <c r="AP992" s="80"/>
      <c r="AQ992" s="80"/>
      <c r="AR992" s="80"/>
      <c r="AS992" s="80"/>
      <c r="AT992" s="80"/>
      <c r="AU992" s="80"/>
      <c r="AV992" s="80"/>
      <c r="AW992" s="80"/>
      <c r="AX992" s="80"/>
    </row>
    <row r="993" spans="1:50" x14ac:dyDescent="0.25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  <c r="AH993" s="80"/>
      <c r="AI993" s="80"/>
      <c r="AJ993" s="80"/>
      <c r="AK993" s="80"/>
      <c r="AL993" s="80"/>
      <c r="AM993" s="80"/>
      <c r="AN993" s="80"/>
      <c r="AO993" s="80"/>
      <c r="AP993" s="80"/>
      <c r="AQ993" s="80"/>
      <c r="AR993" s="80"/>
      <c r="AS993" s="80"/>
      <c r="AT993" s="80"/>
      <c r="AU993" s="80"/>
      <c r="AV993" s="80"/>
      <c r="AW993" s="80"/>
      <c r="AX993" s="80"/>
    </row>
    <row r="994" spans="1:50" x14ac:dyDescent="0.25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  <c r="AH994" s="80"/>
      <c r="AI994" s="80"/>
      <c r="AJ994" s="80"/>
      <c r="AK994" s="80"/>
      <c r="AL994" s="80"/>
      <c r="AM994" s="80"/>
      <c r="AN994" s="80"/>
      <c r="AO994" s="80"/>
      <c r="AP994" s="80"/>
      <c r="AQ994" s="80"/>
      <c r="AR994" s="80"/>
      <c r="AS994" s="80"/>
      <c r="AT994" s="80"/>
      <c r="AU994" s="80"/>
      <c r="AV994" s="80"/>
      <c r="AW994" s="80"/>
      <c r="AX994" s="80"/>
    </row>
    <row r="995" spans="1:50" x14ac:dyDescent="0.2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  <c r="AH995" s="80"/>
      <c r="AI995" s="80"/>
      <c r="AJ995" s="80"/>
      <c r="AK995" s="80"/>
      <c r="AL995" s="80"/>
      <c r="AM995" s="80"/>
      <c r="AN995" s="80"/>
      <c r="AO995" s="80"/>
      <c r="AP995" s="80"/>
      <c r="AQ995" s="80"/>
      <c r="AR995" s="80"/>
      <c r="AS995" s="80"/>
      <c r="AT995" s="80"/>
      <c r="AU995" s="80"/>
      <c r="AV995" s="80"/>
      <c r="AW995" s="80"/>
      <c r="AX995" s="80"/>
    </row>
    <row r="996" spans="1:50" x14ac:dyDescent="0.25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  <c r="AD996" s="80"/>
      <c r="AE996" s="80"/>
      <c r="AF996" s="80"/>
      <c r="AG996" s="80"/>
      <c r="AH996" s="80"/>
      <c r="AI996" s="80"/>
      <c r="AJ996" s="80"/>
      <c r="AK996" s="80"/>
      <c r="AL996" s="80"/>
      <c r="AM996" s="80"/>
      <c r="AN996" s="80"/>
      <c r="AO996" s="80"/>
      <c r="AP996" s="80"/>
      <c r="AQ996" s="80"/>
      <c r="AR996" s="80"/>
      <c r="AS996" s="80"/>
      <c r="AT996" s="80"/>
      <c r="AU996" s="80"/>
      <c r="AV996" s="80"/>
      <c r="AW996" s="80"/>
      <c r="AX996" s="80"/>
    </row>
    <row r="997" spans="1:50" x14ac:dyDescent="0.25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  <c r="AH997" s="80"/>
      <c r="AI997" s="80"/>
      <c r="AJ997" s="80"/>
      <c r="AK997" s="80"/>
      <c r="AL997" s="80"/>
      <c r="AM997" s="80"/>
      <c r="AN997" s="80"/>
      <c r="AO997" s="80"/>
      <c r="AP997" s="80"/>
      <c r="AQ997" s="80"/>
      <c r="AR997" s="80"/>
      <c r="AS997" s="80"/>
      <c r="AT997" s="80"/>
      <c r="AU997" s="80"/>
      <c r="AV997" s="80"/>
      <c r="AW997" s="80"/>
      <c r="AX997" s="80"/>
    </row>
    <row r="998" spans="1:50" x14ac:dyDescent="0.25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  <c r="AD998" s="80"/>
      <c r="AE998" s="80"/>
      <c r="AF998" s="80"/>
      <c r="AG998" s="80"/>
      <c r="AH998" s="80"/>
      <c r="AI998" s="80"/>
      <c r="AJ998" s="80"/>
      <c r="AK998" s="80"/>
      <c r="AL998" s="80"/>
      <c r="AM998" s="80"/>
      <c r="AN998" s="80"/>
      <c r="AO998" s="80"/>
      <c r="AP998" s="80"/>
      <c r="AQ998" s="80"/>
      <c r="AR998" s="80"/>
      <c r="AS998" s="80"/>
      <c r="AT998" s="80"/>
      <c r="AU998" s="80"/>
      <c r="AV998" s="80"/>
      <c r="AW998" s="80"/>
      <c r="AX998" s="80"/>
    </row>
    <row r="999" spans="1:50" x14ac:dyDescent="0.25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  <c r="AK999" s="80"/>
      <c r="AL999" s="80"/>
      <c r="AM999" s="80"/>
      <c r="AN999" s="80"/>
      <c r="AO999" s="80"/>
      <c r="AP999" s="80"/>
      <c r="AQ999" s="80"/>
      <c r="AR999" s="80"/>
      <c r="AS999" s="80"/>
      <c r="AT999" s="80"/>
      <c r="AU999" s="80"/>
      <c r="AV999" s="80"/>
      <c r="AW999" s="80"/>
      <c r="AX999" s="80"/>
    </row>
    <row r="1000" spans="1:50" x14ac:dyDescent="0.25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  <c r="AH1000" s="80"/>
      <c r="AI1000" s="80"/>
      <c r="AJ1000" s="80"/>
      <c r="AK1000" s="80"/>
      <c r="AL1000" s="80"/>
      <c r="AM1000" s="80"/>
      <c r="AN1000" s="80"/>
      <c r="AO1000" s="80"/>
      <c r="AP1000" s="80"/>
      <c r="AQ1000" s="80"/>
      <c r="AR1000" s="80"/>
      <c r="AS1000" s="80"/>
      <c r="AT1000" s="80"/>
      <c r="AU1000" s="80"/>
      <c r="AV1000" s="80"/>
      <c r="AW1000" s="80"/>
      <c r="AX1000" s="80"/>
    </row>
    <row r="1001" spans="1:50" x14ac:dyDescent="0.25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  <c r="AD1001" s="80"/>
      <c r="AE1001" s="80"/>
      <c r="AF1001" s="80"/>
      <c r="AG1001" s="80"/>
      <c r="AH1001" s="80"/>
      <c r="AI1001" s="80"/>
      <c r="AJ1001" s="80"/>
      <c r="AK1001" s="80"/>
      <c r="AL1001" s="80"/>
      <c r="AM1001" s="80"/>
      <c r="AN1001" s="80"/>
      <c r="AO1001" s="80"/>
      <c r="AP1001" s="80"/>
      <c r="AQ1001" s="80"/>
      <c r="AR1001" s="80"/>
      <c r="AS1001" s="80"/>
      <c r="AT1001" s="80"/>
      <c r="AU1001" s="80"/>
      <c r="AV1001" s="80"/>
      <c r="AW1001" s="80"/>
      <c r="AX1001" s="80"/>
    </row>
    <row r="1002" spans="1:50" x14ac:dyDescent="0.25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  <c r="AD1002" s="80"/>
      <c r="AE1002" s="80"/>
      <c r="AF1002" s="80"/>
      <c r="AG1002" s="80"/>
      <c r="AH1002" s="80"/>
      <c r="AI1002" s="80"/>
      <c r="AJ1002" s="80"/>
      <c r="AK1002" s="80"/>
      <c r="AL1002" s="80"/>
      <c r="AM1002" s="80"/>
      <c r="AN1002" s="80"/>
      <c r="AO1002" s="80"/>
      <c r="AP1002" s="80"/>
      <c r="AQ1002" s="80"/>
      <c r="AR1002" s="80"/>
      <c r="AS1002" s="80"/>
      <c r="AT1002" s="80"/>
      <c r="AU1002" s="80"/>
      <c r="AV1002" s="80"/>
      <c r="AW1002" s="80"/>
      <c r="AX1002" s="80"/>
    </row>
    <row r="1003" spans="1:50" x14ac:dyDescent="0.25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  <c r="U1003" s="80"/>
      <c r="V1003" s="80"/>
      <c r="W1003" s="80"/>
      <c r="X1003" s="80"/>
      <c r="Y1003" s="80"/>
      <c r="Z1003" s="80"/>
      <c r="AA1003" s="80"/>
      <c r="AB1003" s="80"/>
      <c r="AC1003" s="80"/>
      <c r="AD1003" s="80"/>
      <c r="AE1003" s="80"/>
      <c r="AF1003" s="80"/>
      <c r="AG1003" s="80"/>
      <c r="AH1003" s="80"/>
      <c r="AI1003" s="80"/>
      <c r="AJ1003" s="80"/>
      <c r="AK1003" s="80"/>
      <c r="AL1003" s="80"/>
      <c r="AM1003" s="80"/>
      <c r="AN1003" s="80"/>
      <c r="AO1003" s="80"/>
      <c r="AP1003" s="80"/>
      <c r="AQ1003" s="80"/>
      <c r="AR1003" s="80"/>
      <c r="AS1003" s="80"/>
      <c r="AT1003" s="80"/>
      <c r="AU1003" s="80"/>
      <c r="AV1003" s="80"/>
      <c r="AW1003" s="80"/>
      <c r="AX1003" s="80"/>
    </row>
    <row r="1004" spans="1:50" x14ac:dyDescent="0.25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  <c r="U1004" s="80"/>
      <c r="V1004" s="80"/>
      <c r="W1004" s="80"/>
      <c r="X1004" s="80"/>
      <c r="Y1004" s="80"/>
      <c r="Z1004" s="80"/>
      <c r="AA1004" s="80"/>
      <c r="AB1004" s="80"/>
      <c r="AC1004" s="80"/>
      <c r="AD1004" s="80"/>
      <c r="AE1004" s="80"/>
      <c r="AF1004" s="80"/>
      <c r="AG1004" s="80"/>
      <c r="AH1004" s="80"/>
      <c r="AI1004" s="80"/>
      <c r="AJ1004" s="80"/>
      <c r="AK1004" s="80"/>
      <c r="AL1004" s="80"/>
      <c r="AM1004" s="80"/>
      <c r="AN1004" s="80"/>
      <c r="AO1004" s="80"/>
      <c r="AP1004" s="80"/>
      <c r="AQ1004" s="80"/>
      <c r="AR1004" s="80"/>
      <c r="AS1004" s="80"/>
      <c r="AT1004" s="80"/>
      <c r="AU1004" s="80"/>
      <c r="AV1004" s="80"/>
      <c r="AW1004" s="80"/>
      <c r="AX1004" s="80"/>
    </row>
    <row r="1005" spans="1:50" x14ac:dyDescent="0.25">
      <c r="A1005" s="80"/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  <c r="U1005" s="80"/>
      <c r="V1005" s="80"/>
      <c r="W1005" s="80"/>
      <c r="X1005" s="80"/>
      <c r="Y1005" s="80"/>
      <c r="Z1005" s="80"/>
      <c r="AA1005" s="80"/>
      <c r="AB1005" s="80"/>
      <c r="AC1005" s="80"/>
      <c r="AD1005" s="80"/>
      <c r="AE1005" s="80"/>
      <c r="AF1005" s="80"/>
      <c r="AG1005" s="80"/>
      <c r="AH1005" s="80"/>
      <c r="AI1005" s="80"/>
      <c r="AJ1005" s="80"/>
      <c r="AK1005" s="80"/>
      <c r="AL1005" s="80"/>
      <c r="AM1005" s="80"/>
      <c r="AN1005" s="80"/>
      <c r="AO1005" s="80"/>
      <c r="AP1005" s="80"/>
      <c r="AQ1005" s="80"/>
      <c r="AR1005" s="80"/>
      <c r="AS1005" s="80"/>
      <c r="AT1005" s="80"/>
      <c r="AU1005" s="80"/>
      <c r="AV1005" s="80"/>
      <c r="AW1005" s="80"/>
      <c r="AX1005" s="80"/>
    </row>
    <row r="1006" spans="1:50" x14ac:dyDescent="0.25">
      <c r="A1006" s="80"/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  <c r="U1006" s="80"/>
      <c r="V1006" s="80"/>
      <c r="W1006" s="80"/>
      <c r="X1006" s="80"/>
      <c r="Y1006" s="80"/>
      <c r="Z1006" s="80"/>
      <c r="AA1006" s="80"/>
      <c r="AB1006" s="80"/>
      <c r="AC1006" s="80"/>
      <c r="AD1006" s="80"/>
      <c r="AE1006" s="80"/>
      <c r="AF1006" s="80"/>
      <c r="AG1006" s="80"/>
      <c r="AH1006" s="80"/>
      <c r="AI1006" s="80"/>
      <c r="AJ1006" s="80"/>
      <c r="AK1006" s="80"/>
      <c r="AL1006" s="80"/>
      <c r="AM1006" s="80"/>
      <c r="AN1006" s="80"/>
      <c r="AO1006" s="80"/>
      <c r="AP1006" s="80"/>
      <c r="AQ1006" s="80"/>
      <c r="AR1006" s="80"/>
      <c r="AS1006" s="80"/>
      <c r="AT1006" s="80"/>
      <c r="AU1006" s="80"/>
      <c r="AV1006" s="80"/>
      <c r="AW1006" s="80"/>
      <c r="AX1006" s="80"/>
    </row>
    <row r="1007" spans="1:50" x14ac:dyDescent="0.25">
      <c r="A1007" s="80"/>
      <c r="B1007" s="80"/>
      <c r="C1007" s="80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  <c r="U1007" s="80"/>
      <c r="V1007" s="80"/>
      <c r="W1007" s="80"/>
      <c r="X1007" s="80"/>
      <c r="Y1007" s="80"/>
      <c r="Z1007" s="80"/>
      <c r="AA1007" s="80"/>
      <c r="AB1007" s="80"/>
      <c r="AC1007" s="80"/>
      <c r="AD1007" s="80"/>
      <c r="AE1007" s="80"/>
      <c r="AF1007" s="80"/>
      <c r="AG1007" s="80"/>
      <c r="AH1007" s="80"/>
      <c r="AI1007" s="80"/>
      <c r="AJ1007" s="80"/>
      <c r="AK1007" s="80"/>
      <c r="AL1007" s="80"/>
      <c r="AM1007" s="80"/>
      <c r="AN1007" s="80"/>
      <c r="AO1007" s="80"/>
      <c r="AP1007" s="80"/>
      <c r="AQ1007" s="80"/>
      <c r="AR1007" s="80"/>
      <c r="AS1007" s="80"/>
      <c r="AT1007" s="80"/>
      <c r="AU1007" s="80"/>
      <c r="AV1007" s="80"/>
      <c r="AW1007" s="80"/>
      <c r="AX1007" s="80"/>
    </row>
    <row r="1008" spans="1:50" x14ac:dyDescent="0.25">
      <c r="A1008" s="80"/>
      <c r="B1008" s="80"/>
      <c r="C1008" s="80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  <c r="U1008" s="80"/>
      <c r="V1008" s="80"/>
      <c r="W1008" s="80"/>
      <c r="X1008" s="80"/>
      <c r="Y1008" s="80"/>
      <c r="Z1008" s="80"/>
      <c r="AA1008" s="80"/>
      <c r="AB1008" s="80"/>
      <c r="AC1008" s="80"/>
      <c r="AD1008" s="80"/>
      <c r="AE1008" s="80"/>
      <c r="AF1008" s="80"/>
      <c r="AG1008" s="80"/>
      <c r="AH1008" s="80"/>
      <c r="AI1008" s="80"/>
      <c r="AJ1008" s="80"/>
      <c r="AK1008" s="80"/>
      <c r="AL1008" s="80"/>
      <c r="AM1008" s="80"/>
      <c r="AN1008" s="80"/>
      <c r="AO1008" s="80"/>
      <c r="AP1008" s="80"/>
      <c r="AQ1008" s="80"/>
      <c r="AR1008" s="80"/>
      <c r="AS1008" s="80"/>
      <c r="AT1008" s="80"/>
      <c r="AU1008" s="80"/>
      <c r="AV1008" s="80"/>
      <c r="AW1008" s="80"/>
      <c r="AX1008" s="80"/>
    </row>
    <row r="1009" spans="1:50" x14ac:dyDescent="0.25">
      <c r="A1009" s="80"/>
      <c r="B1009" s="80"/>
      <c r="C1009" s="80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  <c r="U1009" s="80"/>
      <c r="V1009" s="80"/>
      <c r="W1009" s="80"/>
      <c r="X1009" s="80"/>
      <c r="Y1009" s="80"/>
      <c r="Z1009" s="80"/>
      <c r="AA1009" s="80"/>
      <c r="AB1009" s="80"/>
      <c r="AC1009" s="80"/>
      <c r="AD1009" s="80"/>
      <c r="AE1009" s="80"/>
      <c r="AF1009" s="80"/>
      <c r="AG1009" s="80"/>
      <c r="AH1009" s="80"/>
      <c r="AI1009" s="80"/>
      <c r="AJ1009" s="80"/>
      <c r="AK1009" s="80"/>
      <c r="AL1009" s="80"/>
      <c r="AM1009" s="80"/>
      <c r="AN1009" s="80"/>
      <c r="AO1009" s="80"/>
      <c r="AP1009" s="80"/>
      <c r="AQ1009" s="80"/>
      <c r="AR1009" s="80"/>
      <c r="AS1009" s="80"/>
      <c r="AT1009" s="80"/>
      <c r="AU1009" s="80"/>
      <c r="AV1009" s="80"/>
      <c r="AW1009" s="80"/>
      <c r="AX1009" s="80"/>
    </row>
    <row r="1010" spans="1:50" x14ac:dyDescent="0.25">
      <c r="A1010" s="80"/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  <c r="U1010" s="80"/>
      <c r="V1010" s="80"/>
      <c r="W1010" s="80"/>
      <c r="X1010" s="80"/>
      <c r="Y1010" s="80"/>
      <c r="Z1010" s="80"/>
      <c r="AA1010" s="80"/>
      <c r="AB1010" s="80"/>
      <c r="AC1010" s="80"/>
      <c r="AD1010" s="80"/>
      <c r="AE1010" s="80"/>
      <c r="AF1010" s="80"/>
      <c r="AG1010" s="80"/>
      <c r="AH1010" s="80"/>
      <c r="AI1010" s="80"/>
      <c r="AJ1010" s="80"/>
      <c r="AK1010" s="80"/>
      <c r="AL1010" s="80"/>
      <c r="AM1010" s="80"/>
      <c r="AN1010" s="80"/>
      <c r="AO1010" s="80"/>
      <c r="AP1010" s="80"/>
      <c r="AQ1010" s="80"/>
      <c r="AR1010" s="80"/>
      <c r="AS1010" s="80"/>
      <c r="AT1010" s="80"/>
      <c r="AU1010" s="80"/>
      <c r="AV1010" s="80"/>
      <c r="AW1010" s="80"/>
      <c r="AX1010" s="80"/>
    </row>
    <row r="1011" spans="1:50" x14ac:dyDescent="0.25">
      <c r="A1011" s="80"/>
      <c r="B1011" s="80"/>
      <c r="C1011" s="80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  <c r="U1011" s="80"/>
      <c r="V1011" s="80"/>
      <c r="W1011" s="80"/>
      <c r="X1011" s="80"/>
      <c r="Y1011" s="80"/>
      <c r="Z1011" s="80"/>
      <c r="AA1011" s="80"/>
      <c r="AB1011" s="80"/>
      <c r="AC1011" s="80"/>
      <c r="AD1011" s="80"/>
      <c r="AE1011" s="80"/>
      <c r="AF1011" s="80"/>
      <c r="AG1011" s="80"/>
      <c r="AH1011" s="80"/>
      <c r="AI1011" s="80"/>
      <c r="AJ1011" s="80"/>
      <c r="AK1011" s="80"/>
      <c r="AL1011" s="80"/>
      <c r="AM1011" s="80"/>
      <c r="AN1011" s="80"/>
      <c r="AO1011" s="80"/>
      <c r="AP1011" s="80"/>
      <c r="AQ1011" s="80"/>
      <c r="AR1011" s="80"/>
      <c r="AS1011" s="80"/>
      <c r="AT1011" s="80"/>
      <c r="AU1011" s="80"/>
      <c r="AV1011" s="80"/>
      <c r="AW1011" s="80"/>
      <c r="AX1011" s="80"/>
    </row>
    <row r="1012" spans="1:50" x14ac:dyDescent="0.25">
      <c r="A1012" s="80"/>
      <c r="B1012" s="80"/>
      <c r="C1012" s="80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  <c r="U1012" s="80"/>
      <c r="V1012" s="80"/>
      <c r="W1012" s="80"/>
      <c r="X1012" s="80"/>
      <c r="Y1012" s="80"/>
      <c r="Z1012" s="80"/>
      <c r="AA1012" s="80"/>
      <c r="AB1012" s="80"/>
      <c r="AC1012" s="80"/>
      <c r="AD1012" s="80"/>
      <c r="AE1012" s="80"/>
      <c r="AF1012" s="80"/>
      <c r="AG1012" s="80"/>
      <c r="AH1012" s="80"/>
      <c r="AI1012" s="80"/>
      <c r="AJ1012" s="80"/>
      <c r="AK1012" s="80"/>
      <c r="AL1012" s="80"/>
      <c r="AM1012" s="80"/>
      <c r="AN1012" s="80"/>
      <c r="AO1012" s="80"/>
      <c r="AP1012" s="80"/>
      <c r="AQ1012" s="80"/>
      <c r="AR1012" s="80"/>
      <c r="AS1012" s="80"/>
      <c r="AT1012" s="80"/>
      <c r="AU1012" s="80"/>
      <c r="AV1012" s="80"/>
      <c r="AW1012" s="80"/>
      <c r="AX1012" s="80"/>
    </row>
    <row r="1013" spans="1:50" x14ac:dyDescent="0.25">
      <c r="A1013" s="80"/>
      <c r="B1013" s="80"/>
      <c r="C1013" s="80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80"/>
      <c r="Z1013" s="80"/>
      <c r="AA1013" s="80"/>
      <c r="AB1013" s="80"/>
      <c r="AC1013" s="80"/>
      <c r="AD1013" s="80"/>
      <c r="AE1013" s="80"/>
      <c r="AF1013" s="80"/>
      <c r="AG1013" s="80"/>
      <c r="AH1013" s="80"/>
      <c r="AI1013" s="80"/>
      <c r="AJ1013" s="80"/>
      <c r="AK1013" s="80"/>
      <c r="AL1013" s="80"/>
      <c r="AM1013" s="80"/>
      <c r="AN1013" s="80"/>
      <c r="AO1013" s="80"/>
      <c r="AP1013" s="80"/>
      <c r="AQ1013" s="80"/>
      <c r="AR1013" s="80"/>
      <c r="AS1013" s="80"/>
      <c r="AT1013" s="80"/>
      <c r="AU1013" s="80"/>
      <c r="AV1013" s="80"/>
      <c r="AW1013" s="80"/>
      <c r="AX1013" s="80"/>
    </row>
    <row r="1014" spans="1:50" x14ac:dyDescent="0.25">
      <c r="A1014" s="80"/>
      <c r="B1014" s="80"/>
      <c r="C1014" s="80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80"/>
      <c r="Z1014" s="80"/>
      <c r="AA1014" s="80"/>
      <c r="AB1014" s="80"/>
      <c r="AC1014" s="80"/>
      <c r="AD1014" s="80"/>
      <c r="AE1014" s="80"/>
      <c r="AF1014" s="80"/>
      <c r="AG1014" s="80"/>
      <c r="AH1014" s="80"/>
      <c r="AI1014" s="80"/>
      <c r="AJ1014" s="80"/>
      <c r="AK1014" s="80"/>
      <c r="AL1014" s="80"/>
      <c r="AM1014" s="80"/>
      <c r="AN1014" s="80"/>
      <c r="AO1014" s="80"/>
      <c r="AP1014" s="80"/>
      <c r="AQ1014" s="80"/>
      <c r="AR1014" s="80"/>
      <c r="AS1014" s="80"/>
      <c r="AT1014" s="80"/>
      <c r="AU1014" s="80"/>
      <c r="AV1014" s="80"/>
      <c r="AW1014" s="80"/>
      <c r="AX1014" s="80"/>
    </row>
    <row r="1015" spans="1:50" x14ac:dyDescent="0.25">
      <c r="A1015" s="80"/>
      <c r="B1015" s="80"/>
      <c r="C1015" s="80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0"/>
      <c r="W1015" s="80"/>
      <c r="X1015" s="80"/>
      <c r="Y1015" s="80"/>
      <c r="Z1015" s="80"/>
      <c r="AA1015" s="80"/>
      <c r="AB1015" s="80"/>
      <c r="AC1015" s="80"/>
      <c r="AD1015" s="80"/>
      <c r="AE1015" s="80"/>
      <c r="AF1015" s="80"/>
      <c r="AG1015" s="80"/>
      <c r="AH1015" s="80"/>
      <c r="AI1015" s="80"/>
      <c r="AJ1015" s="80"/>
      <c r="AK1015" s="80"/>
      <c r="AL1015" s="80"/>
      <c r="AM1015" s="80"/>
      <c r="AN1015" s="80"/>
      <c r="AO1015" s="80"/>
      <c r="AP1015" s="80"/>
      <c r="AQ1015" s="80"/>
      <c r="AR1015" s="80"/>
      <c r="AS1015" s="80"/>
      <c r="AT1015" s="80"/>
      <c r="AU1015" s="80"/>
      <c r="AV1015" s="80"/>
      <c r="AW1015" s="80"/>
      <c r="AX1015" s="80"/>
    </row>
    <row r="1016" spans="1:50" x14ac:dyDescent="0.25">
      <c r="A1016" s="80"/>
      <c r="B1016" s="80"/>
      <c r="C1016" s="80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0"/>
      <c r="W1016" s="80"/>
      <c r="X1016" s="80"/>
      <c r="Y1016" s="80"/>
      <c r="Z1016" s="80"/>
      <c r="AA1016" s="80"/>
      <c r="AB1016" s="80"/>
      <c r="AC1016" s="80"/>
      <c r="AD1016" s="80"/>
      <c r="AE1016" s="80"/>
      <c r="AF1016" s="80"/>
      <c r="AG1016" s="80"/>
      <c r="AH1016" s="80"/>
      <c r="AI1016" s="80"/>
      <c r="AJ1016" s="80"/>
      <c r="AK1016" s="80"/>
      <c r="AL1016" s="80"/>
      <c r="AM1016" s="80"/>
      <c r="AN1016" s="80"/>
      <c r="AO1016" s="80"/>
      <c r="AP1016" s="80"/>
      <c r="AQ1016" s="80"/>
      <c r="AR1016" s="80"/>
      <c r="AS1016" s="80"/>
      <c r="AT1016" s="80"/>
      <c r="AU1016" s="80"/>
      <c r="AV1016" s="80"/>
      <c r="AW1016" s="80"/>
      <c r="AX1016" s="80"/>
    </row>
    <row r="1017" spans="1:50" x14ac:dyDescent="0.25">
      <c r="A1017" s="80"/>
      <c r="B1017" s="80"/>
      <c r="C1017" s="80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  <c r="U1017" s="80"/>
      <c r="V1017" s="80"/>
      <c r="W1017" s="80"/>
      <c r="X1017" s="80"/>
      <c r="Y1017" s="80"/>
      <c r="Z1017" s="80"/>
      <c r="AA1017" s="80"/>
      <c r="AB1017" s="80"/>
      <c r="AC1017" s="80"/>
      <c r="AD1017" s="80"/>
      <c r="AE1017" s="80"/>
      <c r="AF1017" s="80"/>
      <c r="AG1017" s="80"/>
      <c r="AH1017" s="80"/>
      <c r="AI1017" s="80"/>
      <c r="AJ1017" s="80"/>
      <c r="AK1017" s="80"/>
      <c r="AL1017" s="80"/>
      <c r="AM1017" s="80"/>
      <c r="AN1017" s="80"/>
      <c r="AO1017" s="80"/>
      <c r="AP1017" s="80"/>
      <c r="AQ1017" s="80"/>
      <c r="AR1017" s="80"/>
      <c r="AS1017" s="80"/>
      <c r="AT1017" s="80"/>
      <c r="AU1017" s="80"/>
      <c r="AV1017" s="80"/>
      <c r="AW1017" s="80"/>
      <c r="AX1017" s="80"/>
    </row>
    <row r="1018" spans="1:50" x14ac:dyDescent="0.25">
      <c r="A1018" s="80"/>
      <c r="B1018" s="80"/>
      <c r="C1018" s="80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  <c r="U1018" s="80"/>
      <c r="V1018" s="80"/>
      <c r="W1018" s="80"/>
      <c r="X1018" s="80"/>
      <c r="Y1018" s="80"/>
      <c r="Z1018" s="80"/>
      <c r="AA1018" s="80"/>
      <c r="AB1018" s="80"/>
      <c r="AC1018" s="80"/>
      <c r="AD1018" s="80"/>
      <c r="AE1018" s="80"/>
      <c r="AF1018" s="80"/>
      <c r="AG1018" s="80"/>
      <c r="AH1018" s="80"/>
      <c r="AI1018" s="80"/>
      <c r="AJ1018" s="80"/>
      <c r="AK1018" s="80"/>
      <c r="AL1018" s="80"/>
      <c r="AM1018" s="80"/>
      <c r="AN1018" s="80"/>
      <c r="AO1018" s="80"/>
      <c r="AP1018" s="80"/>
      <c r="AQ1018" s="80"/>
      <c r="AR1018" s="80"/>
      <c r="AS1018" s="80"/>
      <c r="AT1018" s="80"/>
      <c r="AU1018" s="80"/>
      <c r="AV1018" s="80"/>
      <c r="AW1018" s="80"/>
      <c r="AX1018" s="80"/>
    </row>
    <row r="1019" spans="1:50" x14ac:dyDescent="0.25">
      <c r="A1019" s="80"/>
      <c r="B1019" s="80"/>
      <c r="C1019" s="80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  <c r="U1019" s="80"/>
      <c r="V1019" s="80"/>
      <c r="W1019" s="80"/>
      <c r="X1019" s="80"/>
      <c r="Y1019" s="80"/>
      <c r="Z1019" s="80"/>
      <c r="AA1019" s="80"/>
      <c r="AB1019" s="80"/>
      <c r="AC1019" s="80"/>
      <c r="AD1019" s="80"/>
      <c r="AE1019" s="80"/>
      <c r="AF1019" s="80"/>
      <c r="AG1019" s="80"/>
      <c r="AH1019" s="80"/>
      <c r="AI1019" s="80"/>
      <c r="AJ1019" s="80"/>
      <c r="AK1019" s="80"/>
      <c r="AL1019" s="80"/>
      <c r="AM1019" s="80"/>
      <c r="AN1019" s="80"/>
      <c r="AO1019" s="80"/>
      <c r="AP1019" s="80"/>
      <c r="AQ1019" s="80"/>
      <c r="AR1019" s="80"/>
      <c r="AS1019" s="80"/>
      <c r="AT1019" s="80"/>
      <c r="AU1019" s="80"/>
      <c r="AV1019" s="80"/>
      <c r="AW1019" s="80"/>
      <c r="AX1019" s="80"/>
    </row>
    <row r="1020" spans="1:50" x14ac:dyDescent="0.25">
      <c r="A1020" s="80"/>
      <c r="B1020" s="80"/>
      <c r="C1020" s="80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  <c r="U1020" s="80"/>
      <c r="V1020" s="80"/>
      <c r="W1020" s="80"/>
      <c r="X1020" s="80"/>
      <c r="Y1020" s="80"/>
      <c r="Z1020" s="80"/>
      <c r="AA1020" s="80"/>
      <c r="AB1020" s="80"/>
      <c r="AC1020" s="80"/>
      <c r="AD1020" s="80"/>
      <c r="AE1020" s="80"/>
      <c r="AF1020" s="80"/>
      <c r="AG1020" s="80"/>
      <c r="AH1020" s="80"/>
      <c r="AI1020" s="80"/>
      <c r="AJ1020" s="80"/>
      <c r="AK1020" s="80"/>
      <c r="AL1020" s="80"/>
      <c r="AM1020" s="80"/>
      <c r="AN1020" s="80"/>
      <c r="AO1020" s="80"/>
      <c r="AP1020" s="80"/>
      <c r="AQ1020" s="80"/>
      <c r="AR1020" s="80"/>
      <c r="AS1020" s="80"/>
      <c r="AT1020" s="80"/>
      <c r="AU1020" s="80"/>
      <c r="AV1020" s="80"/>
      <c r="AW1020" s="80"/>
      <c r="AX1020" s="80"/>
    </row>
    <row r="1021" spans="1:50" x14ac:dyDescent="0.25">
      <c r="A1021" s="80"/>
      <c r="B1021" s="80"/>
      <c r="C1021" s="80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80"/>
      <c r="Z1021" s="80"/>
      <c r="AA1021" s="80"/>
      <c r="AB1021" s="80"/>
      <c r="AC1021" s="80"/>
      <c r="AD1021" s="80"/>
      <c r="AE1021" s="80"/>
      <c r="AF1021" s="80"/>
      <c r="AG1021" s="80"/>
      <c r="AH1021" s="80"/>
      <c r="AI1021" s="80"/>
      <c r="AJ1021" s="80"/>
      <c r="AK1021" s="80"/>
      <c r="AL1021" s="80"/>
      <c r="AM1021" s="80"/>
      <c r="AN1021" s="80"/>
      <c r="AO1021" s="80"/>
      <c r="AP1021" s="80"/>
      <c r="AQ1021" s="80"/>
      <c r="AR1021" s="80"/>
      <c r="AS1021" s="80"/>
      <c r="AT1021" s="80"/>
      <c r="AU1021" s="80"/>
      <c r="AV1021" s="80"/>
      <c r="AW1021" s="80"/>
      <c r="AX1021" s="80"/>
    </row>
    <row r="1022" spans="1:50" x14ac:dyDescent="0.25">
      <c r="A1022" s="80"/>
      <c r="B1022" s="80"/>
      <c r="C1022" s="80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80"/>
      <c r="Z1022" s="80"/>
      <c r="AA1022" s="80"/>
      <c r="AB1022" s="80"/>
      <c r="AC1022" s="80"/>
      <c r="AD1022" s="80"/>
      <c r="AE1022" s="80"/>
      <c r="AF1022" s="80"/>
      <c r="AG1022" s="80"/>
      <c r="AH1022" s="80"/>
      <c r="AI1022" s="80"/>
      <c r="AJ1022" s="80"/>
      <c r="AK1022" s="80"/>
      <c r="AL1022" s="80"/>
      <c r="AM1022" s="80"/>
      <c r="AN1022" s="80"/>
      <c r="AO1022" s="80"/>
      <c r="AP1022" s="80"/>
      <c r="AQ1022" s="80"/>
      <c r="AR1022" s="80"/>
      <c r="AS1022" s="80"/>
      <c r="AT1022" s="80"/>
      <c r="AU1022" s="80"/>
      <c r="AV1022" s="80"/>
      <c r="AW1022" s="80"/>
      <c r="AX1022" s="80"/>
    </row>
    <row r="1023" spans="1:50" x14ac:dyDescent="0.25">
      <c r="A1023" s="80"/>
      <c r="B1023" s="80"/>
      <c r="C1023" s="80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  <c r="U1023" s="80"/>
      <c r="V1023" s="80"/>
      <c r="W1023" s="80"/>
      <c r="X1023" s="80"/>
      <c r="Y1023" s="80"/>
      <c r="Z1023" s="80"/>
      <c r="AA1023" s="80"/>
      <c r="AB1023" s="80"/>
      <c r="AC1023" s="80"/>
      <c r="AD1023" s="80"/>
      <c r="AE1023" s="80"/>
      <c r="AF1023" s="80"/>
      <c r="AG1023" s="80"/>
      <c r="AH1023" s="80"/>
      <c r="AI1023" s="80"/>
      <c r="AJ1023" s="80"/>
      <c r="AK1023" s="80"/>
      <c r="AL1023" s="80"/>
      <c r="AM1023" s="80"/>
      <c r="AN1023" s="80"/>
      <c r="AO1023" s="80"/>
      <c r="AP1023" s="80"/>
      <c r="AQ1023" s="80"/>
      <c r="AR1023" s="80"/>
      <c r="AS1023" s="80"/>
      <c r="AT1023" s="80"/>
      <c r="AU1023" s="80"/>
      <c r="AV1023" s="80"/>
      <c r="AW1023" s="80"/>
      <c r="AX1023" s="80"/>
    </row>
    <row r="1024" spans="1:50" x14ac:dyDescent="0.25">
      <c r="A1024" s="80"/>
      <c r="B1024" s="80"/>
      <c r="C1024" s="80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0"/>
      <c r="W1024" s="80"/>
      <c r="X1024" s="80"/>
      <c r="Y1024" s="80"/>
      <c r="Z1024" s="80"/>
      <c r="AA1024" s="80"/>
      <c r="AB1024" s="80"/>
      <c r="AC1024" s="80"/>
      <c r="AD1024" s="80"/>
      <c r="AE1024" s="80"/>
      <c r="AF1024" s="80"/>
      <c r="AG1024" s="80"/>
      <c r="AH1024" s="80"/>
      <c r="AI1024" s="80"/>
      <c r="AJ1024" s="80"/>
      <c r="AK1024" s="80"/>
      <c r="AL1024" s="80"/>
      <c r="AM1024" s="80"/>
      <c r="AN1024" s="80"/>
      <c r="AO1024" s="80"/>
      <c r="AP1024" s="80"/>
      <c r="AQ1024" s="80"/>
      <c r="AR1024" s="80"/>
      <c r="AS1024" s="80"/>
      <c r="AT1024" s="80"/>
      <c r="AU1024" s="80"/>
      <c r="AV1024" s="80"/>
      <c r="AW1024" s="80"/>
      <c r="AX1024" s="80"/>
    </row>
    <row r="1025" spans="1:50" x14ac:dyDescent="0.25">
      <c r="A1025" s="80"/>
      <c r="B1025" s="80"/>
      <c r="C1025" s="80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  <c r="U1025" s="80"/>
      <c r="V1025" s="80"/>
      <c r="W1025" s="80"/>
      <c r="X1025" s="80"/>
      <c r="Y1025" s="80"/>
      <c r="Z1025" s="80"/>
      <c r="AA1025" s="80"/>
      <c r="AB1025" s="80"/>
      <c r="AC1025" s="80"/>
      <c r="AD1025" s="80"/>
      <c r="AE1025" s="80"/>
      <c r="AF1025" s="80"/>
      <c r="AG1025" s="80"/>
      <c r="AH1025" s="80"/>
      <c r="AI1025" s="80"/>
      <c r="AJ1025" s="80"/>
      <c r="AK1025" s="80"/>
      <c r="AL1025" s="80"/>
      <c r="AM1025" s="80"/>
      <c r="AN1025" s="80"/>
      <c r="AO1025" s="80"/>
      <c r="AP1025" s="80"/>
      <c r="AQ1025" s="80"/>
      <c r="AR1025" s="80"/>
      <c r="AS1025" s="80"/>
      <c r="AT1025" s="80"/>
      <c r="AU1025" s="80"/>
      <c r="AV1025" s="80"/>
      <c r="AW1025" s="80"/>
      <c r="AX1025" s="80"/>
    </row>
    <row r="1026" spans="1:50" x14ac:dyDescent="0.25">
      <c r="A1026" s="80"/>
      <c r="B1026" s="80"/>
      <c r="C1026" s="80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  <c r="U1026" s="80"/>
      <c r="V1026" s="80"/>
      <c r="W1026" s="80"/>
      <c r="X1026" s="80"/>
      <c r="Y1026" s="80"/>
      <c r="Z1026" s="80"/>
      <c r="AA1026" s="80"/>
      <c r="AB1026" s="80"/>
      <c r="AC1026" s="80"/>
      <c r="AD1026" s="80"/>
      <c r="AE1026" s="80"/>
      <c r="AF1026" s="80"/>
      <c r="AG1026" s="80"/>
      <c r="AH1026" s="80"/>
      <c r="AI1026" s="80"/>
      <c r="AJ1026" s="80"/>
      <c r="AK1026" s="80"/>
      <c r="AL1026" s="80"/>
      <c r="AM1026" s="80"/>
      <c r="AN1026" s="80"/>
      <c r="AO1026" s="80"/>
      <c r="AP1026" s="80"/>
      <c r="AQ1026" s="80"/>
      <c r="AR1026" s="80"/>
      <c r="AS1026" s="80"/>
      <c r="AT1026" s="80"/>
      <c r="AU1026" s="80"/>
      <c r="AV1026" s="80"/>
      <c r="AW1026" s="80"/>
      <c r="AX1026" s="80"/>
    </row>
    <row r="1027" spans="1:50" x14ac:dyDescent="0.25">
      <c r="A1027" s="80"/>
      <c r="B1027" s="80"/>
      <c r="C1027" s="80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  <c r="U1027" s="80"/>
      <c r="V1027" s="80"/>
      <c r="W1027" s="80"/>
      <c r="X1027" s="80"/>
      <c r="Y1027" s="80"/>
      <c r="Z1027" s="80"/>
      <c r="AA1027" s="80"/>
      <c r="AB1027" s="80"/>
      <c r="AC1027" s="80"/>
      <c r="AD1027" s="80"/>
      <c r="AE1027" s="80"/>
      <c r="AF1027" s="80"/>
      <c r="AG1027" s="80"/>
      <c r="AH1027" s="80"/>
      <c r="AI1027" s="80"/>
      <c r="AJ1027" s="80"/>
      <c r="AK1027" s="80"/>
      <c r="AL1027" s="80"/>
      <c r="AM1027" s="80"/>
      <c r="AN1027" s="80"/>
      <c r="AO1027" s="80"/>
      <c r="AP1027" s="80"/>
      <c r="AQ1027" s="80"/>
      <c r="AR1027" s="80"/>
      <c r="AS1027" s="80"/>
      <c r="AT1027" s="80"/>
      <c r="AU1027" s="80"/>
      <c r="AV1027" s="80"/>
      <c r="AW1027" s="80"/>
      <c r="AX1027" s="80"/>
    </row>
    <row r="1028" spans="1:50" x14ac:dyDescent="0.25">
      <c r="A1028" s="80"/>
      <c r="B1028" s="80"/>
      <c r="C1028" s="80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  <c r="U1028" s="80"/>
      <c r="V1028" s="80"/>
      <c r="W1028" s="80"/>
      <c r="X1028" s="80"/>
      <c r="Y1028" s="80"/>
      <c r="Z1028" s="80"/>
      <c r="AA1028" s="80"/>
      <c r="AB1028" s="80"/>
      <c r="AC1028" s="80"/>
      <c r="AD1028" s="80"/>
      <c r="AE1028" s="80"/>
      <c r="AF1028" s="80"/>
      <c r="AG1028" s="80"/>
      <c r="AH1028" s="80"/>
      <c r="AI1028" s="80"/>
      <c r="AJ1028" s="80"/>
      <c r="AK1028" s="80"/>
      <c r="AL1028" s="80"/>
      <c r="AM1028" s="80"/>
      <c r="AN1028" s="80"/>
      <c r="AO1028" s="80"/>
      <c r="AP1028" s="80"/>
      <c r="AQ1028" s="80"/>
      <c r="AR1028" s="80"/>
      <c r="AS1028" s="80"/>
      <c r="AT1028" s="80"/>
      <c r="AU1028" s="80"/>
      <c r="AV1028" s="80"/>
      <c r="AW1028" s="80"/>
      <c r="AX1028" s="80"/>
    </row>
    <row r="1029" spans="1:50" x14ac:dyDescent="0.25">
      <c r="A1029" s="80"/>
      <c r="B1029" s="80"/>
      <c r="C1029" s="80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0"/>
      <c r="W1029" s="80"/>
      <c r="X1029" s="80"/>
      <c r="Y1029" s="80"/>
      <c r="Z1029" s="80"/>
      <c r="AA1029" s="80"/>
      <c r="AB1029" s="80"/>
      <c r="AC1029" s="80"/>
      <c r="AD1029" s="80"/>
      <c r="AE1029" s="80"/>
      <c r="AF1029" s="80"/>
      <c r="AG1029" s="80"/>
      <c r="AH1029" s="80"/>
      <c r="AI1029" s="80"/>
      <c r="AJ1029" s="80"/>
      <c r="AK1029" s="80"/>
      <c r="AL1029" s="80"/>
      <c r="AM1029" s="80"/>
      <c r="AN1029" s="80"/>
      <c r="AO1029" s="80"/>
      <c r="AP1029" s="80"/>
      <c r="AQ1029" s="80"/>
      <c r="AR1029" s="80"/>
      <c r="AS1029" s="80"/>
      <c r="AT1029" s="80"/>
      <c r="AU1029" s="80"/>
      <c r="AV1029" s="80"/>
      <c r="AW1029" s="80"/>
      <c r="AX1029" s="80"/>
    </row>
    <row r="1030" spans="1:50" x14ac:dyDescent="0.25">
      <c r="A1030" s="80"/>
      <c r="B1030" s="80"/>
      <c r="C1030" s="80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  <c r="U1030" s="80"/>
      <c r="V1030" s="80"/>
      <c r="W1030" s="80"/>
      <c r="X1030" s="80"/>
      <c r="Y1030" s="80"/>
      <c r="Z1030" s="80"/>
      <c r="AA1030" s="80"/>
      <c r="AB1030" s="80"/>
      <c r="AC1030" s="80"/>
      <c r="AD1030" s="80"/>
      <c r="AE1030" s="80"/>
      <c r="AF1030" s="80"/>
      <c r="AG1030" s="80"/>
      <c r="AH1030" s="80"/>
      <c r="AI1030" s="80"/>
      <c r="AJ1030" s="80"/>
      <c r="AK1030" s="80"/>
      <c r="AL1030" s="80"/>
      <c r="AM1030" s="80"/>
      <c r="AN1030" s="80"/>
      <c r="AO1030" s="80"/>
      <c r="AP1030" s="80"/>
      <c r="AQ1030" s="80"/>
      <c r="AR1030" s="80"/>
      <c r="AS1030" s="80"/>
      <c r="AT1030" s="80"/>
      <c r="AU1030" s="80"/>
      <c r="AV1030" s="80"/>
      <c r="AW1030" s="80"/>
      <c r="AX1030" s="80"/>
    </row>
    <row r="1031" spans="1:50" x14ac:dyDescent="0.25">
      <c r="A1031" s="80"/>
      <c r="B1031" s="80"/>
      <c r="C1031" s="80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  <c r="U1031" s="80"/>
      <c r="V1031" s="80"/>
      <c r="W1031" s="80"/>
      <c r="X1031" s="80"/>
      <c r="Y1031" s="80"/>
      <c r="Z1031" s="80"/>
      <c r="AA1031" s="80"/>
      <c r="AB1031" s="80"/>
      <c r="AC1031" s="80"/>
      <c r="AD1031" s="80"/>
      <c r="AE1031" s="80"/>
      <c r="AF1031" s="80"/>
      <c r="AG1031" s="80"/>
      <c r="AH1031" s="80"/>
      <c r="AI1031" s="80"/>
      <c r="AJ1031" s="80"/>
      <c r="AK1031" s="80"/>
      <c r="AL1031" s="80"/>
      <c r="AM1031" s="80"/>
      <c r="AN1031" s="80"/>
      <c r="AO1031" s="80"/>
      <c r="AP1031" s="80"/>
      <c r="AQ1031" s="80"/>
      <c r="AR1031" s="80"/>
      <c r="AS1031" s="80"/>
      <c r="AT1031" s="80"/>
      <c r="AU1031" s="80"/>
      <c r="AV1031" s="80"/>
      <c r="AW1031" s="80"/>
      <c r="AX1031" s="80"/>
    </row>
    <row r="1032" spans="1:50" x14ac:dyDescent="0.25">
      <c r="A1032" s="80"/>
      <c r="B1032" s="80"/>
      <c r="C1032" s="80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  <c r="U1032" s="80"/>
      <c r="V1032" s="80"/>
      <c r="W1032" s="80"/>
      <c r="X1032" s="80"/>
      <c r="Y1032" s="80"/>
      <c r="Z1032" s="80"/>
      <c r="AA1032" s="80"/>
      <c r="AB1032" s="80"/>
      <c r="AC1032" s="80"/>
      <c r="AD1032" s="80"/>
      <c r="AE1032" s="80"/>
      <c r="AF1032" s="80"/>
      <c r="AG1032" s="80"/>
      <c r="AH1032" s="80"/>
      <c r="AI1032" s="80"/>
      <c r="AJ1032" s="80"/>
      <c r="AK1032" s="80"/>
      <c r="AL1032" s="80"/>
      <c r="AM1032" s="80"/>
      <c r="AN1032" s="80"/>
      <c r="AO1032" s="80"/>
      <c r="AP1032" s="80"/>
      <c r="AQ1032" s="80"/>
      <c r="AR1032" s="80"/>
      <c r="AS1032" s="80"/>
      <c r="AT1032" s="80"/>
      <c r="AU1032" s="80"/>
      <c r="AV1032" s="80"/>
      <c r="AW1032" s="80"/>
      <c r="AX1032" s="80"/>
    </row>
    <row r="1033" spans="1:50" x14ac:dyDescent="0.25">
      <c r="A1033" s="80"/>
      <c r="B1033" s="80"/>
      <c r="C1033" s="80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  <c r="U1033" s="80"/>
      <c r="V1033" s="80"/>
      <c r="W1033" s="80"/>
      <c r="X1033" s="80"/>
      <c r="Y1033" s="80"/>
      <c r="Z1033" s="80"/>
      <c r="AA1033" s="80"/>
      <c r="AB1033" s="80"/>
      <c r="AC1033" s="80"/>
      <c r="AD1033" s="80"/>
      <c r="AE1033" s="80"/>
      <c r="AF1033" s="80"/>
      <c r="AG1033" s="80"/>
      <c r="AH1033" s="80"/>
      <c r="AI1033" s="80"/>
      <c r="AJ1033" s="80"/>
      <c r="AK1033" s="80"/>
      <c r="AL1033" s="80"/>
      <c r="AM1033" s="80"/>
      <c r="AN1033" s="80"/>
      <c r="AO1033" s="80"/>
      <c r="AP1033" s="80"/>
      <c r="AQ1033" s="80"/>
      <c r="AR1033" s="80"/>
      <c r="AS1033" s="80"/>
      <c r="AT1033" s="80"/>
      <c r="AU1033" s="80"/>
      <c r="AV1033" s="80"/>
      <c r="AW1033" s="80"/>
      <c r="AX1033" s="80"/>
    </row>
    <row r="1034" spans="1:50" x14ac:dyDescent="0.25">
      <c r="A1034" s="80"/>
      <c r="B1034" s="80"/>
      <c r="C1034" s="80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  <c r="U1034" s="80"/>
      <c r="V1034" s="80"/>
      <c r="W1034" s="80"/>
      <c r="X1034" s="80"/>
      <c r="Y1034" s="80"/>
      <c r="Z1034" s="80"/>
      <c r="AA1034" s="80"/>
      <c r="AB1034" s="80"/>
      <c r="AC1034" s="80"/>
      <c r="AD1034" s="80"/>
      <c r="AE1034" s="80"/>
      <c r="AF1034" s="80"/>
      <c r="AG1034" s="80"/>
      <c r="AH1034" s="80"/>
      <c r="AI1034" s="80"/>
      <c r="AJ1034" s="80"/>
      <c r="AK1034" s="80"/>
      <c r="AL1034" s="80"/>
      <c r="AM1034" s="80"/>
      <c r="AN1034" s="80"/>
      <c r="AO1034" s="80"/>
      <c r="AP1034" s="80"/>
      <c r="AQ1034" s="80"/>
      <c r="AR1034" s="80"/>
      <c r="AS1034" s="80"/>
      <c r="AT1034" s="80"/>
      <c r="AU1034" s="80"/>
      <c r="AV1034" s="80"/>
      <c r="AW1034" s="80"/>
      <c r="AX1034" s="80"/>
    </row>
    <row r="1035" spans="1:50" x14ac:dyDescent="0.25">
      <c r="A1035" s="80"/>
      <c r="B1035" s="80"/>
      <c r="C1035" s="80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  <c r="U1035" s="80"/>
      <c r="V1035" s="80"/>
      <c r="W1035" s="80"/>
      <c r="X1035" s="80"/>
      <c r="Y1035" s="80"/>
      <c r="Z1035" s="80"/>
      <c r="AA1035" s="80"/>
      <c r="AB1035" s="80"/>
      <c r="AC1035" s="80"/>
      <c r="AD1035" s="80"/>
      <c r="AE1035" s="80"/>
      <c r="AF1035" s="80"/>
      <c r="AG1035" s="80"/>
      <c r="AH1035" s="80"/>
      <c r="AI1035" s="80"/>
      <c r="AJ1035" s="80"/>
      <c r="AK1035" s="80"/>
      <c r="AL1035" s="80"/>
      <c r="AM1035" s="80"/>
      <c r="AN1035" s="80"/>
      <c r="AO1035" s="80"/>
      <c r="AP1035" s="80"/>
      <c r="AQ1035" s="80"/>
      <c r="AR1035" s="80"/>
      <c r="AS1035" s="80"/>
      <c r="AT1035" s="80"/>
      <c r="AU1035" s="80"/>
      <c r="AV1035" s="80"/>
      <c r="AW1035" s="80"/>
      <c r="AX1035" s="80"/>
    </row>
    <row r="1036" spans="1:50" x14ac:dyDescent="0.25">
      <c r="A1036" s="80"/>
      <c r="B1036" s="80"/>
      <c r="C1036" s="80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  <c r="U1036" s="80"/>
      <c r="V1036" s="80"/>
      <c r="W1036" s="80"/>
      <c r="X1036" s="80"/>
      <c r="Y1036" s="80"/>
      <c r="Z1036" s="80"/>
      <c r="AA1036" s="80"/>
      <c r="AB1036" s="80"/>
      <c r="AC1036" s="80"/>
      <c r="AD1036" s="80"/>
      <c r="AE1036" s="80"/>
      <c r="AF1036" s="80"/>
      <c r="AG1036" s="80"/>
      <c r="AH1036" s="80"/>
      <c r="AI1036" s="80"/>
      <c r="AJ1036" s="80"/>
      <c r="AK1036" s="80"/>
      <c r="AL1036" s="80"/>
      <c r="AM1036" s="80"/>
      <c r="AN1036" s="80"/>
      <c r="AO1036" s="80"/>
      <c r="AP1036" s="80"/>
      <c r="AQ1036" s="80"/>
      <c r="AR1036" s="80"/>
      <c r="AS1036" s="80"/>
      <c r="AT1036" s="80"/>
      <c r="AU1036" s="80"/>
      <c r="AV1036" s="80"/>
      <c r="AW1036" s="80"/>
      <c r="AX1036" s="80"/>
    </row>
    <row r="1037" spans="1:50" x14ac:dyDescent="0.25">
      <c r="A1037" s="80"/>
      <c r="B1037" s="80"/>
      <c r="C1037" s="80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  <c r="U1037" s="80"/>
      <c r="V1037" s="80"/>
      <c r="W1037" s="80"/>
      <c r="X1037" s="80"/>
      <c r="Y1037" s="80"/>
      <c r="Z1037" s="80"/>
      <c r="AA1037" s="80"/>
      <c r="AB1037" s="80"/>
      <c r="AC1037" s="80"/>
      <c r="AD1037" s="80"/>
      <c r="AE1037" s="80"/>
      <c r="AF1037" s="80"/>
      <c r="AG1037" s="80"/>
      <c r="AH1037" s="80"/>
      <c r="AI1037" s="80"/>
      <c r="AJ1037" s="80"/>
      <c r="AK1037" s="80"/>
      <c r="AL1037" s="80"/>
      <c r="AM1037" s="80"/>
      <c r="AN1037" s="80"/>
      <c r="AO1037" s="80"/>
      <c r="AP1037" s="80"/>
      <c r="AQ1037" s="80"/>
      <c r="AR1037" s="80"/>
      <c r="AS1037" s="80"/>
      <c r="AT1037" s="80"/>
      <c r="AU1037" s="80"/>
      <c r="AV1037" s="80"/>
      <c r="AW1037" s="80"/>
      <c r="AX1037" s="80"/>
    </row>
    <row r="1038" spans="1:50" x14ac:dyDescent="0.25">
      <c r="A1038" s="80"/>
      <c r="B1038" s="80"/>
      <c r="C1038" s="80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  <c r="P1038" s="80"/>
      <c r="Q1038" s="80"/>
      <c r="R1038" s="80"/>
      <c r="S1038" s="80"/>
      <c r="T1038" s="80"/>
      <c r="U1038" s="80"/>
      <c r="V1038" s="80"/>
      <c r="W1038" s="80"/>
      <c r="X1038" s="80"/>
      <c r="Y1038" s="80"/>
      <c r="Z1038" s="80"/>
      <c r="AA1038" s="80"/>
      <c r="AB1038" s="80"/>
      <c r="AC1038" s="80"/>
      <c r="AD1038" s="80"/>
      <c r="AE1038" s="80"/>
      <c r="AF1038" s="80"/>
      <c r="AG1038" s="80"/>
      <c r="AH1038" s="80"/>
      <c r="AI1038" s="80"/>
      <c r="AJ1038" s="80"/>
      <c r="AK1038" s="80"/>
      <c r="AL1038" s="80"/>
      <c r="AM1038" s="80"/>
      <c r="AN1038" s="80"/>
      <c r="AO1038" s="80"/>
      <c r="AP1038" s="80"/>
      <c r="AQ1038" s="80"/>
      <c r="AR1038" s="80"/>
      <c r="AS1038" s="80"/>
      <c r="AT1038" s="80"/>
      <c r="AU1038" s="80"/>
      <c r="AV1038" s="80"/>
      <c r="AW1038" s="80"/>
      <c r="AX1038" s="80"/>
    </row>
    <row r="1039" spans="1:50" x14ac:dyDescent="0.25">
      <c r="A1039" s="80"/>
      <c r="B1039" s="80"/>
      <c r="C1039" s="80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  <c r="P1039" s="80"/>
      <c r="Q1039" s="80"/>
      <c r="R1039" s="80"/>
      <c r="S1039" s="80"/>
      <c r="T1039" s="80"/>
      <c r="U1039" s="80"/>
      <c r="V1039" s="80"/>
      <c r="W1039" s="80"/>
      <c r="X1039" s="80"/>
      <c r="Y1039" s="80"/>
      <c r="Z1039" s="80"/>
      <c r="AA1039" s="80"/>
      <c r="AB1039" s="80"/>
      <c r="AC1039" s="80"/>
      <c r="AD1039" s="80"/>
      <c r="AE1039" s="80"/>
      <c r="AF1039" s="80"/>
      <c r="AG1039" s="80"/>
      <c r="AH1039" s="80"/>
      <c r="AI1039" s="80"/>
      <c r="AJ1039" s="80"/>
      <c r="AK1039" s="80"/>
      <c r="AL1039" s="80"/>
      <c r="AM1039" s="80"/>
      <c r="AN1039" s="80"/>
      <c r="AO1039" s="80"/>
      <c r="AP1039" s="80"/>
      <c r="AQ1039" s="80"/>
      <c r="AR1039" s="80"/>
      <c r="AS1039" s="80"/>
      <c r="AT1039" s="80"/>
      <c r="AU1039" s="80"/>
      <c r="AV1039" s="80"/>
      <c r="AW1039" s="80"/>
      <c r="AX1039" s="80"/>
    </row>
    <row r="1040" spans="1:50" x14ac:dyDescent="0.25">
      <c r="A1040" s="80"/>
      <c r="B1040" s="80"/>
      <c r="C1040" s="80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  <c r="P1040" s="80"/>
      <c r="Q1040" s="80"/>
      <c r="R1040" s="80"/>
      <c r="S1040" s="80"/>
      <c r="T1040" s="80"/>
      <c r="U1040" s="80"/>
      <c r="V1040" s="80"/>
      <c r="W1040" s="80"/>
      <c r="X1040" s="80"/>
      <c r="Y1040" s="80"/>
      <c r="Z1040" s="80"/>
      <c r="AA1040" s="80"/>
      <c r="AB1040" s="80"/>
      <c r="AC1040" s="80"/>
      <c r="AD1040" s="80"/>
      <c r="AE1040" s="80"/>
      <c r="AF1040" s="80"/>
      <c r="AG1040" s="80"/>
      <c r="AH1040" s="80"/>
      <c r="AI1040" s="80"/>
      <c r="AJ1040" s="80"/>
      <c r="AK1040" s="80"/>
      <c r="AL1040" s="80"/>
      <c r="AM1040" s="80"/>
      <c r="AN1040" s="80"/>
      <c r="AO1040" s="80"/>
      <c r="AP1040" s="80"/>
      <c r="AQ1040" s="80"/>
      <c r="AR1040" s="80"/>
      <c r="AS1040" s="80"/>
      <c r="AT1040" s="80"/>
      <c r="AU1040" s="80"/>
      <c r="AV1040" s="80"/>
      <c r="AW1040" s="80"/>
      <c r="AX1040" s="80"/>
    </row>
    <row r="1041" spans="1:50" x14ac:dyDescent="0.25">
      <c r="A1041" s="80"/>
      <c r="B1041" s="80"/>
      <c r="C1041" s="80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  <c r="U1041" s="80"/>
      <c r="V1041" s="80"/>
      <c r="W1041" s="80"/>
      <c r="X1041" s="80"/>
      <c r="Y1041" s="80"/>
      <c r="Z1041" s="80"/>
      <c r="AA1041" s="80"/>
      <c r="AB1041" s="80"/>
      <c r="AC1041" s="80"/>
      <c r="AD1041" s="80"/>
      <c r="AE1041" s="80"/>
      <c r="AF1041" s="80"/>
      <c r="AG1041" s="80"/>
      <c r="AH1041" s="80"/>
      <c r="AI1041" s="80"/>
      <c r="AJ1041" s="80"/>
      <c r="AK1041" s="80"/>
      <c r="AL1041" s="80"/>
      <c r="AM1041" s="80"/>
      <c r="AN1041" s="80"/>
      <c r="AO1041" s="80"/>
      <c r="AP1041" s="80"/>
      <c r="AQ1041" s="80"/>
      <c r="AR1041" s="80"/>
      <c r="AS1041" s="80"/>
      <c r="AT1041" s="80"/>
      <c r="AU1041" s="80"/>
      <c r="AV1041" s="80"/>
      <c r="AW1041" s="80"/>
      <c r="AX1041" s="80"/>
    </row>
    <row r="1042" spans="1:50" x14ac:dyDescent="0.25">
      <c r="A1042" s="80"/>
      <c r="B1042" s="80"/>
      <c r="C1042" s="80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  <c r="U1042" s="80"/>
      <c r="V1042" s="80"/>
      <c r="W1042" s="80"/>
      <c r="X1042" s="80"/>
      <c r="Y1042" s="80"/>
      <c r="Z1042" s="80"/>
      <c r="AA1042" s="80"/>
      <c r="AB1042" s="80"/>
      <c r="AC1042" s="80"/>
      <c r="AD1042" s="80"/>
      <c r="AE1042" s="80"/>
      <c r="AF1042" s="80"/>
      <c r="AG1042" s="80"/>
      <c r="AH1042" s="80"/>
      <c r="AI1042" s="80"/>
      <c r="AJ1042" s="80"/>
      <c r="AK1042" s="80"/>
      <c r="AL1042" s="80"/>
      <c r="AM1042" s="80"/>
      <c r="AN1042" s="80"/>
      <c r="AO1042" s="80"/>
      <c r="AP1042" s="80"/>
      <c r="AQ1042" s="80"/>
      <c r="AR1042" s="80"/>
      <c r="AS1042" s="80"/>
      <c r="AT1042" s="80"/>
      <c r="AU1042" s="80"/>
      <c r="AV1042" s="80"/>
      <c r="AW1042" s="80"/>
      <c r="AX1042" s="80"/>
    </row>
    <row r="1043" spans="1:50" x14ac:dyDescent="0.25">
      <c r="A1043" s="80"/>
      <c r="B1043" s="80"/>
      <c r="C1043" s="80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  <c r="U1043" s="80"/>
      <c r="V1043" s="80"/>
      <c r="W1043" s="80"/>
      <c r="X1043" s="80"/>
      <c r="Y1043" s="80"/>
      <c r="Z1043" s="80"/>
      <c r="AA1043" s="80"/>
      <c r="AB1043" s="80"/>
      <c r="AC1043" s="80"/>
      <c r="AD1043" s="80"/>
      <c r="AE1043" s="80"/>
      <c r="AF1043" s="80"/>
      <c r="AG1043" s="80"/>
      <c r="AH1043" s="80"/>
      <c r="AI1043" s="80"/>
      <c r="AJ1043" s="80"/>
      <c r="AK1043" s="80"/>
      <c r="AL1043" s="80"/>
      <c r="AM1043" s="80"/>
      <c r="AN1043" s="80"/>
      <c r="AO1043" s="80"/>
      <c r="AP1043" s="80"/>
      <c r="AQ1043" s="80"/>
      <c r="AR1043" s="80"/>
      <c r="AS1043" s="80"/>
      <c r="AT1043" s="80"/>
      <c r="AU1043" s="80"/>
      <c r="AV1043" s="80"/>
      <c r="AW1043" s="80"/>
      <c r="AX1043" s="80"/>
    </row>
    <row r="1044" spans="1:50" x14ac:dyDescent="0.25">
      <c r="A1044" s="80"/>
      <c r="B1044" s="80"/>
      <c r="C1044" s="80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  <c r="U1044" s="80"/>
      <c r="V1044" s="80"/>
      <c r="W1044" s="80"/>
      <c r="X1044" s="80"/>
      <c r="Y1044" s="80"/>
      <c r="Z1044" s="80"/>
      <c r="AA1044" s="80"/>
      <c r="AB1044" s="80"/>
      <c r="AC1044" s="80"/>
      <c r="AD1044" s="80"/>
      <c r="AE1044" s="80"/>
      <c r="AF1044" s="80"/>
      <c r="AG1044" s="80"/>
      <c r="AH1044" s="80"/>
      <c r="AI1044" s="80"/>
      <c r="AJ1044" s="80"/>
      <c r="AK1044" s="80"/>
      <c r="AL1044" s="80"/>
      <c r="AM1044" s="80"/>
      <c r="AN1044" s="80"/>
      <c r="AO1044" s="80"/>
      <c r="AP1044" s="80"/>
      <c r="AQ1044" s="80"/>
      <c r="AR1044" s="80"/>
      <c r="AS1044" s="80"/>
      <c r="AT1044" s="80"/>
      <c r="AU1044" s="80"/>
      <c r="AV1044" s="80"/>
      <c r="AW1044" s="80"/>
      <c r="AX1044" s="80"/>
    </row>
    <row r="1045" spans="1:50" x14ac:dyDescent="0.25">
      <c r="A1045" s="80"/>
      <c r="B1045" s="80"/>
      <c r="C1045" s="80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  <c r="U1045" s="80"/>
      <c r="V1045" s="80"/>
      <c r="W1045" s="80"/>
      <c r="X1045" s="80"/>
      <c r="Y1045" s="80"/>
      <c r="Z1045" s="80"/>
      <c r="AA1045" s="80"/>
      <c r="AB1045" s="80"/>
      <c r="AC1045" s="80"/>
      <c r="AD1045" s="80"/>
      <c r="AE1045" s="80"/>
      <c r="AF1045" s="80"/>
      <c r="AG1045" s="80"/>
      <c r="AH1045" s="80"/>
      <c r="AI1045" s="80"/>
      <c r="AJ1045" s="80"/>
      <c r="AK1045" s="80"/>
      <c r="AL1045" s="80"/>
      <c r="AM1045" s="80"/>
      <c r="AN1045" s="80"/>
      <c r="AO1045" s="80"/>
      <c r="AP1045" s="80"/>
      <c r="AQ1045" s="80"/>
      <c r="AR1045" s="80"/>
      <c r="AS1045" s="80"/>
      <c r="AT1045" s="80"/>
      <c r="AU1045" s="80"/>
      <c r="AV1045" s="80"/>
      <c r="AW1045" s="80"/>
      <c r="AX1045" s="80"/>
    </row>
    <row r="1046" spans="1:50" x14ac:dyDescent="0.25">
      <c r="A1046" s="80"/>
      <c r="B1046" s="80"/>
      <c r="C1046" s="80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  <c r="U1046" s="80"/>
      <c r="V1046" s="80"/>
      <c r="W1046" s="80"/>
      <c r="X1046" s="80"/>
      <c r="Y1046" s="80"/>
      <c r="Z1046" s="80"/>
      <c r="AA1046" s="80"/>
      <c r="AB1046" s="80"/>
      <c r="AC1046" s="80"/>
      <c r="AD1046" s="80"/>
      <c r="AE1046" s="80"/>
      <c r="AF1046" s="80"/>
      <c r="AG1046" s="80"/>
      <c r="AH1046" s="80"/>
      <c r="AI1046" s="80"/>
      <c r="AJ1046" s="80"/>
      <c r="AK1046" s="80"/>
      <c r="AL1046" s="80"/>
      <c r="AM1046" s="80"/>
      <c r="AN1046" s="80"/>
      <c r="AO1046" s="80"/>
      <c r="AP1046" s="80"/>
      <c r="AQ1046" s="80"/>
      <c r="AR1046" s="80"/>
      <c r="AS1046" s="80"/>
      <c r="AT1046" s="80"/>
      <c r="AU1046" s="80"/>
      <c r="AV1046" s="80"/>
      <c r="AW1046" s="80"/>
      <c r="AX1046" s="80"/>
    </row>
    <row r="1047" spans="1:50" x14ac:dyDescent="0.25">
      <c r="A1047" s="80"/>
      <c r="B1047" s="80"/>
      <c r="C1047" s="80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  <c r="U1047" s="80"/>
      <c r="V1047" s="80"/>
      <c r="W1047" s="80"/>
      <c r="X1047" s="80"/>
      <c r="Y1047" s="80"/>
      <c r="Z1047" s="80"/>
      <c r="AA1047" s="80"/>
      <c r="AB1047" s="80"/>
      <c r="AC1047" s="80"/>
      <c r="AD1047" s="80"/>
      <c r="AE1047" s="80"/>
      <c r="AF1047" s="80"/>
      <c r="AG1047" s="80"/>
      <c r="AH1047" s="80"/>
      <c r="AI1047" s="80"/>
      <c r="AJ1047" s="80"/>
      <c r="AK1047" s="80"/>
      <c r="AL1047" s="80"/>
      <c r="AM1047" s="80"/>
      <c r="AN1047" s="80"/>
      <c r="AO1047" s="80"/>
      <c r="AP1047" s="80"/>
      <c r="AQ1047" s="80"/>
      <c r="AR1047" s="80"/>
      <c r="AS1047" s="80"/>
      <c r="AT1047" s="80"/>
      <c r="AU1047" s="80"/>
      <c r="AV1047" s="80"/>
      <c r="AW1047" s="80"/>
      <c r="AX1047" s="80"/>
    </row>
    <row r="1048" spans="1:50" x14ac:dyDescent="0.25">
      <c r="A1048" s="80"/>
      <c r="B1048" s="80"/>
      <c r="C1048" s="80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  <c r="U1048" s="80"/>
      <c r="V1048" s="80"/>
      <c r="W1048" s="80"/>
      <c r="X1048" s="80"/>
      <c r="Y1048" s="80"/>
      <c r="Z1048" s="80"/>
      <c r="AA1048" s="80"/>
      <c r="AB1048" s="80"/>
      <c r="AC1048" s="80"/>
      <c r="AD1048" s="80"/>
      <c r="AE1048" s="80"/>
      <c r="AF1048" s="80"/>
      <c r="AG1048" s="80"/>
      <c r="AH1048" s="80"/>
      <c r="AI1048" s="80"/>
      <c r="AJ1048" s="80"/>
      <c r="AK1048" s="80"/>
      <c r="AL1048" s="80"/>
      <c r="AM1048" s="80"/>
      <c r="AN1048" s="80"/>
      <c r="AO1048" s="80"/>
      <c r="AP1048" s="80"/>
      <c r="AQ1048" s="80"/>
      <c r="AR1048" s="80"/>
      <c r="AS1048" s="80"/>
      <c r="AT1048" s="80"/>
      <c r="AU1048" s="80"/>
      <c r="AV1048" s="80"/>
      <c r="AW1048" s="80"/>
      <c r="AX1048" s="80"/>
    </row>
    <row r="1049" spans="1:50" x14ac:dyDescent="0.25">
      <c r="A1049" s="80"/>
      <c r="B1049" s="80"/>
      <c r="C1049" s="80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  <c r="U1049" s="80"/>
      <c r="V1049" s="80"/>
      <c r="W1049" s="80"/>
      <c r="X1049" s="80"/>
      <c r="Y1049" s="80"/>
      <c r="Z1049" s="80"/>
      <c r="AA1049" s="80"/>
      <c r="AB1049" s="80"/>
      <c r="AC1049" s="80"/>
      <c r="AD1049" s="80"/>
      <c r="AE1049" s="80"/>
      <c r="AF1049" s="80"/>
      <c r="AG1049" s="80"/>
      <c r="AH1049" s="80"/>
      <c r="AI1049" s="80"/>
      <c r="AJ1049" s="80"/>
      <c r="AK1049" s="80"/>
      <c r="AL1049" s="80"/>
      <c r="AM1049" s="80"/>
      <c r="AN1049" s="80"/>
      <c r="AO1049" s="80"/>
      <c r="AP1049" s="80"/>
      <c r="AQ1049" s="80"/>
      <c r="AR1049" s="80"/>
      <c r="AS1049" s="80"/>
      <c r="AT1049" s="80"/>
      <c r="AU1049" s="80"/>
      <c r="AV1049" s="80"/>
      <c r="AW1049" s="80"/>
      <c r="AX1049" s="80"/>
    </row>
    <row r="1050" spans="1:50" x14ac:dyDescent="0.25">
      <c r="A1050" s="80"/>
      <c r="B1050" s="80"/>
      <c r="C1050" s="80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  <c r="U1050" s="80"/>
      <c r="V1050" s="80"/>
      <c r="W1050" s="80"/>
      <c r="X1050" s="80"/>
      <c r="Y1050" s="80"/>
      <c r="Z1050" s="80"/>
      <c r="AA1050" s="80"/>
      <c r="AB1050" s="80"/>
      <c r="AC1050" s="80"/>
      <c r="AD1050" s="80"/>
      <c r="AE1050" s="80"/>
      <c r="AF1050" s="80"/>
      <c r="AG1050" s="80"/>
      <c r="AH1050" s="80"/>
      <c r="AI1050" s="80"/>
      <c r="AJ1050" s="80"/>
      <c r="AK1050" s="80"/>
      <c r="AL1050" s="80"/>
      <c r="AM1050" s="80"/>
      <c r="AN1050" s="80"/>
      <c r="AO1050" s="80"/>
      <c r="AP1050" s="80"/>
      <c r="AQ1050" s="80"/>
      <c r="AR1050" s="80"/>
      <c r="AS1050" s="80"/>
      <c r="AT1050" s="80"/>
      <c r="AU1050" s="80"/>
      <c r="AV1050" s="80"/>
      <c r="AW1050" s="80"/>
      <c r="AX1050" s="80"/>
    </row>
    <row r="1051" spans="1:50" x14ac:dyDescent="0.25">
      <c r="A1051" s="80"/>
      <c r="B1051" s="80"/>
      <c r="C1051" s="80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  <c r="U1051" s="80"/>
      <c r="V1051" s="80"/>
      <c r="W1051" s="80"/>
      <c r="X1051" s="80"/>
      <c r="Y1051" s="80"/>
      <c r="Z1051" s="80"/>
      <c r="AA1051" s="80"/>
      <c r="AB1051" s="80"/>
      <c r="AC1051" s="80"/>
      <c r="AD1051" s="80"/>
      <c r="AE1051" s="80"/>
      <c r="AF1051" s="80"/>
      <c r="AG1051" s="80"/>
      <c r="AH1051" s="80"/>
      <c r="AI1051" s="80"/>
      <c r="AJ1051" s="80"/>
      <c r="AK1051" s="80"/>
      <c r="AL1051" s="80"/>
      <c r="AM1051" s="80"/>
      <c r="AN1051" s="80"/>
      <c r="AO1051" s="80"/>
      <c r="AP1051" s="80"/>
      <c r="AQ1051" s="80"/>
      <c r="AR1051" s="80"/>
      <c r="AS1051" s="80"/>
      <c r="AT1051" s="80"/>
      <c r="AU1051" s="80"/>
      <c r="AV1051" s="80"/>
      <c r="AW1051" s="80"/>
      <c r="AX1051" s="80"/>
    </row>
    <row r="1052" spans="1:50" x14ac:dyDescent="0.25">
      <c r="A1052" s="80"/>
      <c r="B1052" s="80"/>
      <c r="C1052" s="80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  <c r="U1052" s="80"/>
      <c r="V1052" s="80"/>
      <c r="W1052" s="80"/>
      <c r="X1052" s="80"/>
      <c r="Y1052" s="80"/>
      <c r="Z1052" s="80"/>
      <c r="AA1052" s="80"/>
      <c r="AB1052" s="80"/>
      <c r="AC1052" s="80"/>
      <c r="AD1052" s="80"/>
      <c r="AE1052" s="80"/>
      <c r="AF1052" s="80"/>
      <c r="AG1052" s="80"/>
      <c r="AH1052" s="80"/>
      <c r="AI1052" s="80"/>
      <c r="AJ1052" s="80"/>
      <c r="AK1052" s="80"/>
      <c r="AL1052" s="80"/>
      <c r="AM1052" s="80"/>
      <c r="AN1052" s="80"/>
      <c r="AO1052" s="80"/>
      <c r="AP1052" s="80"/>
      <c r="AQ1052" s="80"/>
      <c r="AR1052" s="80"/>
      <c r="AS1052" s="80"/>
      <c r="AT1052" s="80"/>
      <c r="AU1052" s="80"/>
      <c r="AV1052" s="80"/>
      <c r="AW1052" s="80"/>
      <c r="AX1052" s="80"/>
    </row>
    <row r="1053" spans="1:50" x14ac:dyDescent="0.25">
      <c r="A1053" s="80"/>
      <c r="B1053" s="80"/>
      <c r="C1053" s="80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  <c r="U1053" s="80"/>
      <c r="V1053" s="80"/>
      <c r="W1053" s="80"/>
      <c r="X1053" s="80"/>
      <c r="Y1053" s="80"/>
      <c r="Z1053" s="80"/>
      <c r="AA1053" s="80"/>
      <c r="AB1053" s="80"/>
      <c r="AC1053" s="80"/>
      <c r="AD1053" s="80"/>
      <c r="AE1053" s="80"/>
      <c r="AF1053" s="80"/>
      <c r="AG1053" s="80"/>
      <c r="AH1053" s="80"/>
      <c r="AI1053" s="80"/>
      <c r="AJ1053" s="80"/>
      <c r="AK1053" s="80"/>
      <c r="AL1053" s="80"/>
      <c r="AM1053" s="80"/>
      <c r="AN1053" s="80"/>
      <c r="AO1053" s="80"/>
      <c r="AP1053" s="80"/>
      <c r="AQ1053" s="80"/>
      <c r="AR1053" s="80"/>
      <c r="AS1053" s="80"/>
      <c r="AT1053" s="80"/>
      <c r="AU1053" s="80"/>
      <c r="AV1053" s="80"/>
      <c r="AW1053" s="80"/>
      <c r="AX1053" s="80"/>
    </row>
    <row r="1054" spans="1:50" x14ac:dyDescent="0.25">
      <c r="A1054" s="80"/>
      <c r="B1054" s="80"/>
      <c r="C1054" s="80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  <c r="U1054" s="80"/>
      <c r="V1054" s="80"/>
      <c r="W1054" s="80"/>
      <c r="X1054" s="80"/>
      <c r="Y1054" s="80"/>
      <c r="Z1054" s="80"/>
      <c r="AA1054" s="80"/>
      <c r="AB1054" s="80"/>
      <c r="AC1054" s="80"/>
      <c r="AD1054" s="80"/>
      <c r="AE1054" s="80"/>
      <c r="AF1054" s="80"/>
      <c r="AG1054" s="80"/>
      <c r="AH1054" s="80"/>
      <c r="AI1054" s="80"/>
      <c r="AJ1054" s="80"/>
      <c r="AK1054" s="80"/>
      <c r="AL1054" s="80"/>
      <c r="AM1054" s="80"/>
      <c r="AN1054" s="80"/>
      <c r="AO1054" s="80"/>
      <c r="AP1054" s="80"/>
      <c r="AQ1054" s="80"/>
      <c r="AR1054" s="80"/>
      <c r="AS1054" s="80"/>
      <c r="AT1054" s="80"/>
      <c r="AU1054" s="80"/>
      <c r="AV1054" s="80"/>
      <c r="AW1054" s="80"/>
      <c r="AX1054" s="80"/>
    </row>
    <row r="1055" spans="1:50" x14ac:dyDescent="0.25">
      <c r="A1055" s="80"/>
      <c r="B1055" s="80"/>
      <c r="C1055" s="80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0"/>
      <c r="R1055" s="80"/>
      <c r="S1055" s="80"/>
      <c r="T1055" s="80"/>
      <c r="U1055" s="80"/>
      <c r="V1055" s="80"/>
      <c r="W1055" s="80"/>
      <c r="X1055" s="80"/>
      <c r="Y1055" s="80"/>
      <c r="Z1055" s="80"/>
      <c r="AA1055" s="80"/>
      <c r="AB1055" s="80"/>
      <c r="AC1055" s="80"/>
      <c r="AD1055" s="80"/>
      <c r="AE1055" s="80"/>
      <c r="AF1055" s="80"/>
      <c r="AG1055" s="80"/>
      <c r="AH1055" s="80"/>
      <c r="AI1055" s="80"/>
      <c r="AJ1055" s="80"/>
      <c r="AK1055" s="80"/>
      <c r="AL1055" s="80"/>
      <c r="AM1055" s="80"/>
      <c r="AN1055" s="80"/>
      <c r="AO1055" s="80"/>
      <c r="AP1055" s="80"/>
      <c r="AQ1055" s="80"/>
      <c r="AR1055" s="80"/>
      <c r="AS1055" s="80"/>
      <c r="AT1055" s="80"/>
      <c r="AU1055" s="80"/>
      <c r="AV1055" s="80"/>
      <c r="AW1055" s="80"/>
      <c r="AX1055" s="80"/>
    </row>
    <row r="1056" spans="1:50" x14ac:dyDescent="0.25">
      <c r="A1056" s="80"/>
      <c r="B1056" s="80"/>
      <c r="C1056" s="80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0"/>
      <c r="R1056" s="80"/>
      <c r="S1056" s="80"/>
      <c r="T1056" s="80"/>
      <c r="U1056" s="80"/>
      <c r="V1056" s="80"/>
      <c r="W1056" s="80"/>
      <c r="X1056" s="80"/>
      <c r="Y1056" s="80"/>
      <c r="Z1056" s="80"/>
      <c r="AA1056" s="80"/>
      <c r="AB1056" s="80"/>
      <c r="AC1056" s="80"/>
      <c r="AD1056" s="80"/>
      <c r="AE1056" s="80"/>
      <c r="AF1056" s="80"/>
      <c r="AG1056" s="80"/>
      <c r="AH1056" s="80"/>
      <c r="AI1056" s="80"/>
      <c r="AJ1056" s="80"/>
      <c r="AK1056" s="80"/>
      <c r="AL1056" s="80"/>
      <c r="AM1056" s="80"/>
      <c r="AN1056" s="80"/>
      <c r="AO1056" s="80"/>
      <c r="AP1056" s="80"/>
      <c r="AQ1056" s="80"/>
      <c r="AR1056" s="80"/>
      <c r="AS1056" s="80"/>
      <c r="AT1056" s="80"/>
      <c r="AU1056" s="80"/>
      <c r="AV1056" s="80"/>
      <c r="AW1056" s="80"/>
      <c r="AX1056" s="80"/>
    </row>
    <row r="1057" spans="1:50" x14ac:dyDescent="0.25">
      <c r="A1057" s="80"/>
      <c r="B1057" s="80"/>
      <c r="C1057" s="80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0"/>
      <c r="R1057" s="80"/>
      <c r="S1057" s="80"/>
      <c r="T1057" s="80"/>
      <c r="U1057" s="80"/>
      <c r="V1057" s="80"/>
      <c r="W1057" s="80"/>
      <c r="X1057" s="80"/>
      <c r="Y1057" s="80"/>
      <c r="Z1057" s="80"/>
      <c r="AA1057" s="80"/>
      <c r="AB1057" s="80"/>
      <c r="AC1057" s="80"/>
      <c r="AD1057" s="80"/>
      <c r="AE1057" s="80"/>
      <c r="AF1057" s="80"/>
      <c r="AG1057" s="80"/>
      <c r="AH1057" s="80"/>
      <c r="AI1057" s="80"/>
      <c r="AJ1057" s="80"/>
      <c r="AK1057" s="80"/>
      <c r="AL1057" s="80"/>
      <c r="AM1057" s="80"/>
      <c r="AN1057" s="80"/>
      <c r="AO1057" s="80"/>
      <c r="AP1057" s="80"/>
      <c r="AQ1057" s="80"/>
      <c r="AR1057" s="80"/>
      <c r="AS1057" s="80"/>
      <c r="AT1057" s="80"/>
      <c r="AU1057" s="80"/>
      <c r="AV1057" s="80"/>
      <c r="AW1057" s="80"/>
      <c r="AX1057" s="80"/>
    </row>
    <row r="1058" spans="1:50" x14ac:dyDescent="0.25">
      <c r="A1058" s="80"/>
      <c r="B1058" s="80"/>
      <c r="C1058" s="80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0"/>
      <c r="R1058" s="80"/>
      <c r="S1058" s="80"/>
      <c r="T1058" s="80"/>
      <c r="U1058" s="80"/>
      <c r="V1058" s="80"/>
      <c r="W1058" s="80"/>
      <c r="X1058" s="80"/>
      <c r="Y1058" s="80"/>
      <c r="Z1058" s="80"/>
      <c r="AA1058" s="80"/>
      <c r="AB1058" s="80"/>
      <c r="AC1058" s="80"/>
      <c r="AD1058" s="80"/>
      <c r="AE1058" s="80"/>
      <c r="AF1058" s="80"/>
      <c r="AG1058" s="80"/>
      <c r="AH1058" s="80"/>
      <c r="AI1058" s="80"/>
      <c r="AJ1058" s="80"/>
      <c r="AK1058" s="80"/>
      <c r="AL1058" s="80"/>
      <c r="AM1058" s="80"/>
      <c r="AN1058" s="80"/>
      <c r="AO1058" s="80"/>
      <c r="AP1058" s="80"/>
      <c r="AQ1058" s="80"/>
      <c r="AR1058" s="80"/>
      <c r="AS1058" s="80"/>
      <c r="AT1058" s="80"/>
      <c r="AU1058" s="80"/>
      <c r="AV1058" s="80"/>
      <c r="AW1058" s="80"/>
      <c r="AX1058" s="80"/>
    </row>
    <row r="1059" spans="1:50" x14ac:dyDescent="0.25">
      <c r="A1059" s="80"/>
      <c r="B1059" s="80"/>
      <c r="C1059" s="80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80"/>
      <c r="S1059" s="80"/>
      <c r="T1059" s="80"/>
      <c r="U1059" s="80"/>
      <c r="V1059" s="80"/>
      <c r="W1059" s="80"/>
      <c r="X1059" s="80"/>
      <c r="Y1059" s="80"/>
      <c r="Z1059" s="80"/>
      <c r="AA1059" s="80"/>
      <c r="AB1059" s="80"/>
      <c r="AC1059" s="80"/>
      <c r="AD1059" s="80"/>
      <c r="AE1059" s="80"/>
      <c r="AF1059" s="80"/>
      <c r="AG1059" s="80"/>
      <c r="AH1059" s="80"/>
      <c r="AI1059" s="80"/>
      <c r="AJ1059" s="80"/>
      <c r="AK1059" s="80"/>
      <c r="AL1059" s="80"/>
      <c r="AM1059" s="80"/>
      <c r="AN1059" s="80"/>
      <c r="AO1059" s="80"/>
      <c r="AP1059" s="80"/>
      <c r="AQ1059" s="80"/>
      <c r="AR1059" s="80"/>
      <c r="AS1059" s="80"/>
      <c r="AT1059" s="80"/>
      <c r="AU1059" s="80"/>
      <c r="AV1059" s="80"/>
      <c r="AW1059" s="80"/>
      <c r="AX1059" s="80"/>
    </row>
    <row r="1060" spans="1:50" x14ac:dyDescent="0.25">
      <c r="A1060" s="80"/>
      <c r="B1060" s="80"/>
      <c r="C1060" s="80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80"/>
      <c r="S1060" s="80"/>
      <c r="T1060" s="80"/>
      <c r="U1060" s="80"/>
      <c r="V1060" s="80"/>
      <c r="W1060" s="80"/>
      <c r="X1060" s="80"/>
      <c r="Y1060" s="80"/>
      <c r="Z1060" s="80"/>
      <c r="AA1060" s="80"/>
      <c r="AB1060" s="80"/>
      <c r="AC1060" s="80"/>
      <c r="AD1060" s="80"/>
      <c r="AE1060" s="80"/>
      <c r="AF1060" s="80"/>
      <c r="AG1060" s="80"/>
      <c r="AH1060" s="80"/>
      <c r="AI1060" s="80"/>
      <c r="AJ1060" s="80"/>
      <c r="AK1060" s="80"/>
      <c r="AL1060" s="80"/>
      <c r="AM1060" s="80"/>
      <c r="AN1060" s="80"/>
      <c r="AO1060" s="80"/>
      <c r="AP1060" s="80"/>
      <c r="AQ1060" s="80"/>
      <c r="AR1060" s="80"/>
      <c r="AS1060" s="80"/>
      <c r="AT1060" s="80"/>
      <c r="AU1060" s="80"/>
      <c r="AV1060" s="80"/>
      <c r="AW1060" s="80"/>
      <c r="AX1060" s="80"/>
    </row>
    <row r="1061" spans="1:50" x14ac:dyDescent="0.25">
      <c r="A1061" s="80"/>
      <c r="B1061" s="80"/>
      <c r="C1061" s="80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80"/>
      <c r="S1061" s="80"/>
      <c r="T1061" s="80"/>
      <c r="U1061" s="80"/>
      <c r="V1061" s="80"/>
      <c r="W1061" s="80"/>
      <c r="X1061" s="80"/>
      <c r="Y1061" s="80"/>
      <c r="Z1061" s="80"/>
      <c r="AA1061" s="80"/>
      <c r="AB1061" s="80"/>
      <c r="AC1061" s="80"/>
      <c r="AD1061" s="80"/>
      <c r="AE1061" s="80"/>
      <c r="AF1061" s="80"/>
      <c r="AG1061" s="80"/>
      <c r="AH1061" s="80"/>
      <c r="AI1061" s="80"/>
      <c r="AJ1061" s="80"/>
      <c r="AK1061" s="80"/>
      <c r="AL1061" s="80"/>
      <c r="AM1061" s="80"/>
      <c r="AN1061" s="80"/>
      <c r="AO1061" s="80"/>
      <c r="AP1061" s="80"/>
      <c r="AQ1061" s="80"/>
      <c r="AR1061" s="80"/>
      <c r="AS1061" s="80"/>
      <c r="AT1061" s="80"/>
      <c r="AU1061" s="80"/>
      <c r="AV1061" s="80"/>
      <c r="AW1061" s="80"/>
      <c r="AX1061" s="80"/>
    </row>
    <row r="1062" spans="1:50" x14ac:dyDescent="0.25">
      <c r="A1062" s="80"/>
      <c r="B1062" s="80"/>
      <c r="C1062" s="80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80"/>
      <c r="S1062" s="80"/>
      <c r="T1062" s="80"/>
      <c r="U1062" s="80"/>
      <c r="V1062" s="80"/>
      <c r="W1062" s="80"/>
      <c r="X1062" s="80"/>
      <c r="Y1062" s="80"/>
      <c r="Z1062" s="80"/>
      <c r="AA1062" s="80"/>
      <c r="AB1062" s="80"/>
      <c r="AC1062" s="80"/>
      <c r="AD1062" s="80"/>
      <c r="AE1062" s="80"/>
      <c r="AF1062" s="80"/>
      <c r="AG1062" s="80"/>
      <c r="AH1062" s="80"/>
      <c r="AI1062" s="80"/>
      <c r="AJ1062" s="80"/>
      <c r="AK1062" s="80"/>
      <c r="AL1062" s="80"/>
      <c r="AM1062" s="80"/>
      <c r="AN1062" s="80"/>
      <c r="AO1062" s="80"/>
      <c r="AP1062" s="80"/>
      <c r="AQ1062" s="80"/>
      <c r="AR1062" s="80"/>
      <c r="AS1062" s="80"/>
      <c r="AT1062" s="80"/>
      <c r="AU1062" s="80"/>
      <c r="AV1062" s="80"/>
      <c r="AW1062" s="80"/>
      <c r="AX1062" s="80"/>
    </row>
    <row r="1063" spans="1:50" x14ac:dyDescent="0.25">
      <c r="A1063" s="80"/>
      <c r="B1063" s="80"/>
      <c r="C1063" s="80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80"/>
      <c r="S1063" s="80"/>
      <c r="T1063" s="80"/>
      <c r="U1063" s="80"/>
      <c r="V1063" s="80"/>
      <c r="W1063" s="80"/>
      <c r="X1063" s="80"/>
      <c r="Y1063" s="80"/>
      <c r="Z1063" s="80"/>
      <c r="AA1063" s="80"/>
      <c r="AB1063" s="80"/>
      <c r="AC1063" s="80"/>
      <c r="AD1063" s="80"/>
      <c r="AE1063" s="80"/>
      <c r="AF1063" s="80"/>
      <c r="AG1063" s="80"/>
      <c r="AH1063" s="80"/>
      <c r="AI1063" s="80"/>
      <c r="AJ1063" s="80"/>
      <c r="AK1063" s="80"/>
      <c r="AL1063" s="80"/>
      <c r="AM1063" s="80"/>
      <c r="AN1063" s="80"/>
      <c r="AO1063" s="80"/>
      <c r="AP1063" s="80"/>
      <c r="AQ1063" s="80"/>
      <c r="AR1063" s="80"/>
      <c r="AS1063" s="80"/>
      <c r="AT1063" s="80"/>
      <c r="AU1063" s="80"/>
      <c r="AV1063" s="80"/>
      <c r="AW1063" s="80"/>
      <c r="AX1063" s="80"/>
    </row>
    <row r="1064" spans="1:50" x14ac:dyDescent="0.25">
      <c r="A1064" s="80"/>
      <c r="B1064" s="80"/>
      <c r="C1064" s="80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  <c r="U1064" s="80"/>
      <c r="V1064" s="80"/>
      <c r="W1064" s="80"/>
      <c r="X1064" s="80"/>
      <c r="Y1064" s="80"/>
      <c r="Z1064" s="80"/>
      <c r="AA1064" s="80"/>
      <c r="AB1064" s="80"/>
      <c r="AC1064" s="80"/>
      <c r="AD1064" s="80"/>
      <c r="AE1064" s="80"/>
      <c r="AF1064" s="80"/>
      <c r="AG1064" s="80"/>
      <c r="AH1064" s="80"/>
      <c r="AI1064" s="80"/>
      <c r="AJ1064" s="80"/>
      <c r="AK1064" s="80"/>
      <c r="AL1064" s="80"/>
      <c r="AM1064" s="80"/>
      <c r="AN1064" s="80"/>
      <c r="AO1064" s="80"/>
      <c r="AP1064" s="80"/>
      <c r="AQ1064" s="80"/>
      <c r="AR1064" s="80"/>
      <c r="AS1064" s="80"/>
      <c r="AT1064" s="80"/>
      <c r="AU1064" s="80"/>
      <c r="AV1064" s="80"/>
      <c r="AW1064" s="80"/>
      <c r="AX1064" s="80"/>
    </row>
    <row r="1065" spans="1:50" x14ac:dyDescent="0.25">
      <c r="A1065" s="80"/>
      <c r="B1065" s="80"/>
      <c r="C1065" s="80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  <c r="U1065" s="80"/>
      <c r="V1065" s="80"/>
      <c r="W1065" s="80"/>
      <c r="X1065" s="80"/>
      <c r="Y1065" s="80"/>
      <c r="Z1065" s="80"/>
      <c r="AA1065" s="80"/>
      <c r="AB1065" s="80"/>
      <c r="AC1065" s="80"/>
      <c r="AD1065" s="80"/>
      <c r="AE1065" s="80"/>
      <c r="AF1065" s="80"/>
      <c r="AG1065" s="80"/>
      <c r="AH1065" s="80"/>
      <c r="AI1065" s="80"/>
      <c r="AJ1065" s="80"/>
      <c r="AK1065" s="80"/>
      <c r="AL1065" s="80"/>
      <c r="AM1065" s="80"/>
      <c r="AN1065" s="80"/>
      <c r="AO1065" s="80"/>
      <c r="AP1065" s="80"/>
      <c r="AQ1065" s="80"/>
      <c r="AR1065" s="80"/>
      <c r="AS1065" s="80"/>
      <c r="AT1065" s="80"/>
      <c r="AU1065" s="80"/>
      <c r="AV1065" s="80"/>
      <c r="AW1065" s="80"/>
      <c r="AX1065" s="80"/>
    </row>
    <row r="1066" spans="1:50" x14ac:dyDescent="0.25">
      <c r="A1066" s="80"/>
      <c r="B1066" s="80"/>
      <c r="C1066" s="80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  <c r="U1066" s="80"/>
      <c r="V1066" s="80"/>
      <c r="W1066" s="80"/>
      <c r="X1066" s="80"/>
      <c r="Y1066" s="80"/>
      <c r="Z1066" s="80"/>
      <c r="AA1066" s="80"/>
      <c r="AB1066" s="80"/>
      <c r="AC1066" s="80"/>
      <c r="AD1066" s="80"/>
      <c r="AE1066" s="80"/>
      <c r="AF1066" s="80"/>
      <c r="AG1066" s="80"/>
      <c r="AH1066" s="80"/>
      <c r="AI1066" s="80"/>
      <c r="AJ1066" s="80"/>
      <c r="AK1066" s="80"/>
      <c r="AL1066" s="80"/>
      <c r="AM1066" s="80"/>
      <c r="AN1066" s="80"/>
      <c r="AO1066" s="80"/>
      <c r="AP1066" s="80"/>
      <c r="AQ1066" s="80"/>
      <c r="AR1066" s="80"/>
      <c r="AS1066" s="80"/>
      <c r="AT1066" s="80"/>
      <c r="AU1066" s="80"/>
      <c r="AV1066" s="80"/>
      <c r="AW1066" s="80"/>
      <c r="AX1066" s="80"/>
    </row>
    <row r="1067" spans="1:50" x14ac:dyDescent="0.25">
      <c r="A1067" s="80"/>
      <c r="B1067" s="80"/>
      <c r="C1067" s="80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  <c r="U1067" s="80"/>
      <c r="V1067" s="80"/>
      <c r="W1067" s="80"/>
      <c r="X1067" s="80"/>
      <c r="Y1067" s="80"/>
      <c r="Z1067" s="80"/>
      <c r="AA1067" s="80"/>
      <c r="AB1067" s="80"/>
      <c r="AC1067" s="80"/>
      <c r="AD1067" s="80"/>
      <c r="AE1067" s="80"/>
      <c r="AF1067" s="80"/>
      <c r="AG1067" s="80"/>
      <c r="AH1067" s="80"/>
      <c r="AI1067" s="80"/>
      <c r="AJ1067" s="80"/>
      <c r="AK1067" s="80"/>
      <c r="AL1067" s="80"/>
      <c r="AM1067" s="80"/>
      <c r="AN1067" s="80"/>
      <c r="AO1067" s="80"/>
      <c r="AP1067" s="80"/>
      <c r="AQ1067" s="80"/>
      <c r="AR1067" s="80"/>
      <c r="AS1067" s="80"/>
      <c r="AT1067" s="80"/>
      <c r="AU1067" s="80"/>
      <c r="AV1067" s="80"/>
      <c r="AW1067" s="80"/>
      <c r="AX1067" s="80"/>
    </row>
    <row r="1068" spans="1:50" x14ac:dyDescent="0.25">
      <c r="A1068" s="80"/>
      <c r="B1068" s="80"/>
      <c r="C1068" s="80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  <c r="U1068" s="80"/>
      <c r="V1068" s="80"/>
      <c r="W1068" s="80"/>
      <c r="X1068" s="80"/>
      <c r="Y1068" s="80"/>
      <c r="Z1068" s="80"/>
      <c r="AA1068" s="80"/>
      <c r="AB1068" s="80"/>
      <c r="AC1068" s="80"/>
      <c r="AD1068" s="80"/>
      <c r="AE1068" s="80"/>
      <c r="AF1068" s="80"/>
      <c r="AG1068" s="80"/>
      <c r="AH1068" s="80"/>
      <c r="AI1068" s="80"/>
      <c r="AJ1068" s="80"/>
      <c r="AK1068" s="80"/>
      <c r="AL1068" s="80"/>
      <c r="AM1068" s="80"/>
      <c r="AN1068" s="80"/>
      <c r="AO1068" s="80"/>
      <c r="AP1068" s="80"/>
      <c r="AQ1068" s="80"/>
      <c r="AR1068" s="80"/>
      <c r="AS1068" s="80"/>
      <c r="AT1068" s="80"/>
      <c r="AU1068" s="80"/>
      <c r="AV1068" s="80"/>
      <c r="AW1068" s="80"/>
      <c r="AX1068" s="80"/>
    </row>
    <row r="1069" spans="1:50" x14ac:dyDescent="0.25">
      <c r="A1069" s="80"/>
      <c r="B1069" s="80"/>
      <c r="C1069" s="80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  <c r="U1069" s="80"/>
      <c r="V1069" s="80"/>
      <c r="W1069" s="80"/>
      <c r="X1069" s="80"/>
      <c r="Y1069" s="80"/>
      <c r="Z1069" s="80"/>
      <c r="AA1069" s="80"/>
      <c r="AB1069" s="80"/>
      <c r="AC1069" s="80"/>
      <c r="AD1069" s="80"/>
      <c r="AE1069" s="80"/>
      <c r="AF1069" s="80"/>
      <c r="AG1069" s="80"/>
      <c r="AH1069" s="80"/>
      <c r="AI1069" s="80"/>
      <c r="AJ1069" s="80"/>
      <c r="AK1069" s="80"/>
      <c r="AL1069" s="80"/>
      <c r="AM1069" s="80"/>
      <c r="AN1069" s="80"/>
      <c r="AO1069" s="80"/>
      <c r="AP1069" s="80"/>
      <c r="AQ1069" s="80"/>
      <c r="AR1069" s="80"/>
      <c r="AS1069" s="80"/>
      <c r="AT1069" s="80"/>
      <c r="AU1069" s="80"/>
      <c r="AV1069" s="80"/>
      <c r="AW1069" s="80"/>
      <c r="AX1069" s="80"/>
    </row>
    <row r="1070" spans="1:50" x14ac:dyDescent="0.25">
      <c r="A1070" s="80"/>
      <c r="B1070" s="80"/>
      <c r="C1070" s="80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  <c r="U1070" s="80"/>
      <c r="V1070" s="80"/>
      <c r="W1070" s="80"/>
      <c r="X1070" s="80"/>
      <c r="Y1070" s="80"/>
      <c r="Z1070" s="80"/>
      <c r="AA1070" s="80"/>
      <c r="AB1070" s="80"/>
      <c r="AC1070" s="80"/>
      <c r="AD1070" s="80"/>
      <c r="AE1070" s="80"/>
      <c r="AF1070" s="80"/>
      <c r="AG1070" s="80"/>
      <c r="AH1070" s="80"/>
      <c r="AI1070" s="80"/>
      <c r="AJ1070" s="80"/>
      <c r="AK1070" s="80"/>
      <c r="AL1070" s="80"/>
      <c r="AM1070" s="80"/>
      <c r="AN1070" s="80"/>
      <c r="AO1070" s="80"/>
      <c r="AP1070" s="80"/>
      <c r="AQ1070" s="80"/>
      <c r="AR1070" s="80"/>
      <c r="AS1070" s="80"/>
      <c r="AT1070" s="80"/>
      <c r="AU1070" s="80"/>
      <c r="AV1070" s="80"/>
      <c r="AW1070" s="80"/>
      <c r="AX1070" s="80"/>
    </row>
    <row r="1071" spans="1:50" x14ac:dyDescent="0.25">
      <c r="A1071" s="80"/>
      <c r="B1071" s="80"/>
      <c r="C1071" s="80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  <c r="U1071" s="80"/>
      <c r="V1071" s="80"/>
      <c r="W1071" s="80"/>
      <c r="X1071" s="80"/>
      <c r="Y1071" s="80"/>
      <c r="Z1071" s="80"/>
      <c r="AA1071" s="80"/>
      <c r="AB1071" s="80"/>
      <c r="AC1071" s="80"/>
      <c r="AD1071" s="80"/>
      <c r="AE1071" s="80"/>
      <c r="AF1071" s="80"/>
      <c r="AG1071" s="80"/>
      <c r="AH1071" s="80"/>
      <c r="AI1071" s="80"/>
      <c r="AJ1071" s="80"/>
      <c r="AK1071" s="80"/>
      <c r="AL1071" s="80"/>
      <c r="AM1071" s="80"/>
      <c r="AN1071" s="80"/>
      <c r="AO1071" s="80"/>
      <c r="AP1071" s="80"/>
      <c r="AQ1071" s="80"/>
      <c r="AR1071" s="80"/>
      <c r="AS1071" s="80"/>
      <c r="AT1071" s="80"/>
      <c r="AU1071" s="80"/>
      <c r="AV1071" s="80"/>
      <c r="AW1071" s="80"/>
      <c r="AX1071" s="80"/>
    </row>
    <row r="1072" spans="1:50" x14ac:dyDescent="0.25">
      <c r="A1072" s="80"/>
      <c r="B1072" s="80"/>
      <c r="C1072" s="80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80"/>
      <c r="S1072" s="80"/>
      <c r="T1072" s="80"/>
      <c r="U1072" s="80"/>
      <c r="V1072" s="80"/>
      <c r="W1072" s="80"/>
      <c r="X1072" s="80"/>
      <c r="Y1072" s="80"/>
      <c r="Z1072" s="80"/>
      <c r="AA1072" s="80"/>
      <c r="AB1072" s="80"/>
      <c r="AC1072" s="80"/>
      <c r="AD1072" s="80"/>
      <c r="AE1072" s="80"/>
      <c r="AF1072" s="80"/>
      <c r="AG1072" s="80"/>
      <c r="AH1072" s="80"/>
      <c r="AI1072" s="80"/>
      <c r="AJ1072" s="80"/>
      <c r="AK1072" s="80"/>
      <c r="AL1072" s="80"/>
      <c r="AM1072" s="80"/>
      <c r="AN1072" s="80"/>
      <c r="AO1072" s="80"/>
      <c r="AP1072" s="80"/>
      <c r="AQ1072" s="80"/>
      <c r="AR1072" s="80"/>
      <c r="AS1072" s="80"/>
      <c r="AT1072" s="80"/>
      <c r="AU1072" s="80"/>
      <c r="AV1072" s="80"/>
      <c r="AW1072" s="80"/>
      <c r="AX1072" s="80"/>
    </row>
    <row r="1073" spans="1:50" x14ac:dyDescent="0.25">
      <c r="A1073" s="80"/>
      <c r="B1073" s="80"/>
      <c r="C1073" s="80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  <c r="S1073" s="80"/>
      <c r="T1073" s="80"/>
      <c r="U1073" s="80"/>
      <c r="V1073" s="80"/>
      <c r="W1073" s="80"/>
      <c r="X1073" s="80"/>
      <c r="Y1073" s="80"/>
      <c r="Z1073" s="80"/>
      <c r="AA1073" s="80"/>
      <c r="AB1073" s="80"/>
      <c r="AC1073" s="80"/>
      <c r="AD1073" s="80"/>
      <c r="AE1073" s="80"/>
      <c r="AF1073" s="80"/>
      <c r="AG1073" s="80"/>
      <c r="AH1073" s="80"/>
      <c r="AI1073" s="80"/>
      <c r="AJ1073" s="80"/>
      <c r="AK1073" s="80"/>
      <c r="AL1073" s="80"/>
      <c r="AM1073" s="80"/>
      <c r="AN1073" s="80"/>
      <c r="AO1073" s="80"/>
      <c r="AP1073" s="80"/>
      <c r="AQ1073" s="80"/>
      <c r="AR1073" s="80"/>
      <c r="AS1073" s="80"/>
      <c r="AT1073" s="80"/>
      <c r="AU1073" s="80"/>
      <c r="AV1073" s="80"/>
      <c r="AW1073" s="80"/>
      <c r="AX1073" s="80"/>
    </row>
    <row r="1074" spans="1:50" x14ac:dyDescent="0.25">
      <c r="A1074" s="80"/>
      <c r="B1074" s="80"/>
      <c r="C1074" s="80"/>
      <c r="D1074" s="80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  <c r="P1074" s="80"/>
      <c r="Q1074" s="80"/>
      <c r="R1074" s="80"/>
      <c r="S1074" s="80"/>
      <c r="T1074" s="80"/>
      <c r="U1074" s="80"/>
      <c r="V1074" s="80"/>
      <c r="W1074" s="80"/>
      <c r="X1074" s="80"/>
      <c r="Y1074" s="80"/>
      <c r="Z1074" s="80"/>
      <c r="AA1074" s="80"/>
      <c r="AB1074" s="80"/>
      <c r="AC1074" s="80"/>
      <c r="AD1074" s="80"/>
      <c r="AE1074" s="80"/>
      <c r="AF1074" s="80"/>
      <c r="AG1074" s="80"/>
      <c r="AH1074" s="80"/>
      <c r="AI1074" s="80"/>
      <c r="AJ1074" s="80"/>
      <c r="AK1074" s="80"/>
      <c r="AL1074" s="80"/>
      <c r="AM1074" s="80"/>
      <c r="AN1074" s="80"/>
      <c r="AO1074" s="80"/>
      <c r="AP1074" s="80"/>
      <c r="AQ1074" s="80"/>
      <c r="AR1074" s="80"/>
      <c r="AS1074" s="80"/>
      <c r="AT1074" s="80"/>
      <c r="AU1074" s="80"/>
      <c r="AV1074" s="80"/>
      <c r="AW1074" s="80"/>
      <c r="AX1074" s="80"/>
    </row>
    <row r="1075" spans="1:50" x14ac:dyDescent="0.25">
      <c r="A1075" s="80"/>
      <c r="B1075" s="80"/>
      <c r="C1075" s="80"/>
      <c r="D1075" s="80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  <c r="P1075" s="80"/>
      <c r="Q1075" s="80"/>
      <c r="R1075" s="80"/>
      <c r="S1075" s="80"/>
      <c r="T1075" s="80"/>
      <c r="U1075" s="80"/>
      <c r="V1075" s="80"/>
      <c r="W1075" s="80"/>
      <c r="X1075" s="80"/>
      <c r="Y1075" s="80"/>
      <c r="Z1075" s="80"/>
      <c r="AA1075" s="80"/>
      <c r="AB1075" s="80"/>
      <c r="AC1075" s="80"/>
      <c r="AD1075" s="80"/>
      <c r="AE1075" s="80"/>
      <c r="AF1075" s="80"/>
      <c r="AG1075" s="80"/>
      <c r="AH1075" s="80"/>
      <c r="AI1075" s="80"/>
      <c r="AJ1075" s="80"/>
      <c r="AK1075" s="80"/>
      <c r="AL1075" s="80"/>
      <c r="AM1075" s="80"/>
      <c r="AN1075" s="80"/>
      <c r="AO1075" s="80"/>
      <c r="AP1075" s="80"/>
      <c r="AQ1075" s="80"/>
      <c r="AR1075" s="80"/>
      <c r="AS1075" s="80"/>
      <c r="AT1075" s="80"/>
      <c r="AU1075" s="80"/>
      <c r="AV1075" s="80"/>
      <c r="AW1075" s="80"/>
      <c r="AX1075" s="80"/>
    </row>
    <row r="1076" spans="1:50" x14ac:dyDescent="0.25">
      <c r="A1076" s="80"/>
      <c r="B1076" s="80"/>
      <c r="C1076" s="80"/>
      <c r="D1076" s="80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  <c r="P1076" s="80"/>
      <c r="Q1076" s="80"/>
      <c r="R1076" s="80"/>
      <c r="S1076" s="80"/>
      <c r="T1076" s="80"/>
      <c r="U1076" s="80"/>
      <c r="V1076" s="80"/>
      <c r="W1076" s="80"/>
      <c r="X1076" s="80"/>
      <c r="Y1076" s="80"/>
      <c r="Z1076" s="80"/>
      <c r="AA1076" s="80"/>
      <c r="AB1076" s="80"/>
      <c r="AC1076" s="80"/>
      <c r="AD1076" s="80"/>
      <c r="AE1076" s="80"/>
      <c r="AF1076" s="80"/>
      <c r="AG1076" s="80"/>
      <c r="AH1076" s="80"/>
      <c r="AI1076" s="80"/>
      <c r="AJ1076" s="80"/>
      <c r="AK1076" s="80"/>
      <c r="AL1076" s="80"/>
      <c r="AM1076" s="80"/>
      <c r="AN1076" s="80"/>
      <c r="AO1076" s="80"/>
      <c r="AP1076" s="80"/>
      <c r="AQ1076" s="80"/>
      <c r="AR1076" s="80"/>
      <c r="AS1076" s="80"/>
      <c r="AT1076" s="80"/>
      <c r="AU1076" s="80"/>
      <c r="AV1076" s="80"/>
      <c r="AW1076" s="80"/>
      <c r="AX1076" s="80"/>
    </row>
    <row r="1077" spans="1:50" x14ac:dyDescent="0.25">
      <c r="A1077" s="80"/>
      <c r="B1077" s="80"/>
      <c r="C1077" s="80"/>
      <c r="D1077" s="80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0"/>
      <c r="R1077" s="80"/>
      <c r="S1077" s="80"/>
      <c r="T1077" s="80"/>
      <c r="U1077" s="80"/>
      <c r="V1077" s="80"/>
      <c r="W1077" s="80"/>
      <c r="X1077" s="80"/>
      <c r="Y1077" s="80"/>
      <c r="Z1077" s="80"/>
      <c r="AA1077" s="80"/>
      <c r="AB1077" s="80"/>
      <c r="AC1077" s="80"/>
      <c r="AD1077" s="80"/>
      <c r="AE1077" s="80"/>
      <c r="AF1077" s="80"/>
      <c r="AG1077" s="80"/>
      <c r="AH1077" s="80"/>
      <c r="AI1077" s="80"/>
      <c r="AJ1077" s="80"/>
      <c r="AK1077" s="80"/>
      <c r="AL1077" s="80"/>
      <c r="AM1077" s="80"/>
      <c r="AN1077" s="80"/>
      <c r="AO1077" s="80"/>
      <c r="AP1077" s="80"/>
      <c r="AQ1077" s="80"/>
      <c r="AR1077" s="80"/>
      <c r="AS1077" s="80"/>
      <c r="AT1077" s="80"/>
      <c r="AU1077" s="80"/>
      <c r="AV1077" s="80"/>
      <c r="AW1077" s="80"/>
      <c r="AX1077" s="80"/>
    </row>
    <row r="1078" spans="1:50" x14ac:dyDescent="0.25">
      <c r="A1078" s="80"/>
      <c r="B1078" s="80"/>
      <c r="C1078" s="80"/>
      <c r="D1078" s="80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  <c r="P1078" s="80"/>
      <c r="Q1078" s="80"/>
      <c r="R1078" s="80"/>
      <c r="S1078" s="80"/>
      <c r="T1078" s="80"/>
      <c r="U1078" s="80"/>
      <c r="V1078" s="80"/>
      <c r="W1078" s="80"/>
      <c r="X1078" s="80"/>
      <c r="Y1078" s="80"/>
      <c r="Z1078" s="80"/>
      <c r="AA1078" s="80"/>
      <c r="AB1078" s="80"/>
      <c r="AC1078" s="80"/>
      <c r="AD1078" s="80"/>
      <c r="AE1078" s="80"/>
      <c r="AF1078" s="80"/>
      <c r="AG1078" s="80"/>
      <c r="AH1078" s="80"/>
      <c r="AI1078" s="80"/>
      <c r="AJ1078" s="80"/>
      <c r="AK1078" s="80"/>
      <c r="AL1078" s="80"/>
      <c r="AM1078" s="80"/>
      <c r="AN1078" s="80"/>
      <c r="AO1078" s="80"/>
      <c r="AP1078" s="80"/>
      <c r="AQ1078" s="80"/>
      <c r="AR1078" s="80"/>
      <c r="AS1078" s="80"/>
      <c r="AT1078" s="80"/>
      <c r="AU1078" s="80"/>
      <c r="AV1078" s="80"/>
      <c r="AW1078" s="80"/>
      <c r="AX1078" s="80"/>
    </row>
    <row r="1079" spans="1:50" x14ac:dyDescent="0.25">
      <c r="A1079" s="80"/>
      <c r="B1079" s="80"/>
      <c r="C1079" s="80"/>
      <c r="D1079" s="80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0"/>
      <c r="R1079" s="80"/>
      <c r="S1079" s="80"/>
      <c r="T1079" s="80"/>
      <c r="U1079" s="80"/>
      <c r="V1079" s="80"/>
      <c r="W1079" s="80"/>
      <c r="X1079" s="80"/>
      <c r="Y1079" s="80"/>
      <c r="Z1079" s="80"/>
      <c r="AA1079" s="80"/>
      <c r="AB1079" s="80"/>
      <c r="AC1079" s="80"/>
      <c r="AD1079" s="80"/>
      <c r="AE1079" s="80"/>
      <c r="AF1079" s="80"/>
      <c r="AG1079" s="80"/>
      <c r="AH1079" s="80"/>
      <c r="AI1079" s="80"/>
      <c r="AJ1079" s="80"/>
      <c r="AK1079" s="80"/>
      <c r="AL1079" s="80"/>
      <c r="AM1079" s="80"/>
      <c r="AN1079" s="80"/>
      <c r="AO1079" s="80"/>
      <c r="AP1079" s="80"/>
      <c r="AQ1079" s="80"/>
      <c r="AR1079" s="80"/>
      <c r="AS1079" s="80"/>
      <c r="AT1079" s="80"/>
      <c r="AU1079" s="80"/>
      <c r="AV1079" s="80"/>
      <c r="AW1079" s="80"/>
      <c r="AX1079" s="80"/>
    </row>
    <row r="1080" spans="1:50" x14ac:dyDescent="0.25">
      <c r="A1080" s="80"/>
      <c r="B1080" s="80"/>
      <c r="C1080" s="80"/>
      <c r="D1080" s="80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0"/>
      <c r="R1080" s="80"/>
      <c r="S1080" s="80"/>
      <c r="T1080" s="80"/>
      <c r="U1080" s="80"/>
      <c r="V1080" s="80"/>
      <c r="W1080" s="80"/>
      <c r="X1080" s="80"/>
      <c r="Y1080" s="80"/>
      <c r="Z1080" s="80"/>
      <c r="AA1080" s="80"/>
      <c r="AB1080" s="80"/>
      <c r="AC1080" s="80"/>
      <c r="AD1080" s="80"/>
      <c r="AE1080" s="80"/>
      <c r="AF1080" s="80"/>
      <c r="AG1080" s="80"/>
      <c r="AH1080" s="80"/>
      <c r="AI1080" s="80"/>
      <c r="AJ1080" s="80"/>
      <c r="AK1080" s="80"/>
      <c r="AL1080" s="80"/>
      <c r="AM1080" s="80"/>
      <c r="AN1080" s="80"/>
      <c r="AO1080" s="80"/>
      <c r="AP1080" s="80"/>
      <c r="AQ1080" s="80"/>
      <c r="AR1080" s="80"/>
      <c r="AS1080" s="80"/>
      <c r="AT1080" s="80"/>
      <c r="AU1080" s="80"/>
      <c r="AV1080" s="80"/>
      <c r="AW1080" s="80"/>
      <c r="AX1080" s="80"/>
    </row>
    <row r="1081" spans="1:50" x14ac:dyDescent="0.25">
      <c r="A1081" s="80"/>
      <c r="B1081" s="80"/>
      <c r="C1081" s="80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0"/>
      <c r="R1081" s="80"/>
      <c r="S1081" s="80"/>
      <c r="T1081" s="80"/>
      <c r="U1081" s="80"/>
      <c r="V1081" s="80"/>
      <c r="W1081" s="80"/>
      <c r="X1081" s="80"/>
      <c r="Y1081" s="80"/>
      <c r="Z1081" s="80"/>
      <c r="AA1081" s="80"/>
      <c r="AB1081" s="80"/>
      <c r="AC1081" s="80"/>
      <c r="AD1081" s="80"/>
      <c r="AE1081" s="80"/>
      <c r="AF1081" s="80"/>
      <c r="AG1081" s="80"/>
      <c r="AH1081" s="80"/>
      <c r="AI1081" s="80"/>
      <c r="AJ1081" s="80"/>
      <c r="AK1081" s="80"/>
      <c r="AL1081" s="80"/>
      <c r="AM1081" s="80"/>
      <c r="AN1081" s="80"/>
      <c r="AO1081" s="80"/>
      <c r="AP1081" s="80"/>
      <c r="AQ1081" s="80"/>
      <c r="AR1081" s="80"/>
      <c r="AS1081" s="80"/>
      <c r="AT1081" s="80"/>
      <c r="AU1081" s="80"/>
      <c r="AV1081" s="80"/>
      <c r="AW1081" s="80"/>
      <c r="AX1081" s="80"/>
    </row>
    <row r="1082" spans="1:50" x14ac:dyDescent="0.25">
      <c r="A1082" s="80"/>
      <c r="B1082" s="80"/>
      <c r="C1082" s="80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  <c r="U1082" s="80"/>
      <c r="V1082" s="80"/>
      <c r="W1082" s="80"/>
      <c r="X1082" s="80"/>
      <c r="Y1082" s="80"/>
      <c r="Z1082" s="80"/>
      <c r="AA1082" s="80"/>
      <c r="AB1082" s="80"/>
      <c r="AC1082" s="80"/>
      <c r="AD1082" s="80"/>
      <c r="AE1082" s="80"/>
      <c r="AF1082" s="80"/>
      <c r="AG1082" s="80"/>
      <c r="AH1082" s="80"/>
      <c r="AI1082" s="80"/>
      <c r="AJ1082" s="80"/>
      <c r="AK1082" s="80"/>
      <c r="AL1082" s="80"/>
      <c r="AM1082" s="80"/>
      <c r="AN1082" s="80"/>
      <c r="AO1082" s="80"/>
      <c r="AP1082" s="80"/>
      <c r="AQ1082" s="80"/>
      <c r="AR1082" s="80"/>
      <c r="AS1082" s="80"/>
      <c r="AT1082" s="80"/>
      <c r="AU1082" s="80"/>
      <c r="AV1082" s="80"/>
      <c r="AW1082" s="80"/>
      <c r="AX1082" s="80"/>
    </row>
    <row r="1083" spans="1:50" x14ac:dyDescent="0.25">
      <c r="A1083" s="80"/>
      <c r="B1083" s="80"/>
      <c r="C1083" s="80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0"/>
      <c r="R1083" s="80"/>
      <c r="S1083" s="80"/>
      <c r="T1083" s="80"/>
      <c r="U1083" s="80"/>
      <c r="V1083" s="80"/>
      <c r="W1083" s="80"/>
      <c r="X1083" s="80"/>
      <c r="Y1083" s="80"/>
      <c r="Z1083" s="80"/>
      <c r="AA1083" s="80"/>
      <c r="AB1083" s="80"/>
      <c r="AC1083" s="80"/>
      <c r="AD1083" s="80"/>
      <c r="AE1083" s="80"/>
      <c r="AF1083" s="80"/>
      <c r="AG1083" s="80"/>
      <c r="AH1083" s="80"/>
      <c r="AI1083" s="80"/>
      <c r="AJ1083" s="80"/>
      <c r="AK1083" s="80"/>
      <c r="AL1083" s="80"/>
      <c r="AM1083" s="80"/>
      <c r="AN1083" s="80"/>
      <c r="AO1083" s="80"/>
      <c r="AP1083" s="80"/>
      <c r="AQ1083" s="80"/>
      <c r="AR1083" s="80"/>
      <c r="AS1083" s="80"/>
      <c r="AT1083" s="80"/>
      <c r="AU1083" s="80"/>
      <c r="AV1083" s="80"/>
      <c r="AW1083" s="80"/>
      <c r="AX1083" s="80"/>
    </row>
    <row r="1084" spans="1:50" x14ac:dyDescent="0.25">
      <c r="A1084" s="80"/>
      <c r="B1084" s="80"/>
      <c r="C1084" s="80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0"/>
      <c r="R1084" s="80"/>
      <c r="S1084" s="80"/>
      <c r="T1084" s="80"/>
      <c r="U1084" s="80"/>
      <c r="V1084" s="80"/>
      <c r="W1084" s="80"/>
      <c r="X1084" s="80"/>
      <c r="Y1084" s="80"/>
      <c r="Z1084" s="80"/>
      <c r="AA1084" s="80"/>
      <c r="AB1084" s="80"/>
      <c r="AC1084" s="80"/>
      <c r="AD1084" s="80"/>
      <c r="AE1084" s="80"/>
      <c r="AF1084" s="80"/>
      <c r="AG1084" s="80"/>
      <c r="AH1084" s="80"/>
      <c r="AI1084" s="80"/>
      <c r="AJ1084" s="80"/>
      <c r="AK1084" s="80"/>
      <c r="AL1084" s="80"/>
      <c r="AM1084" s="80"/>
      <c r="AN1084" s="80"/>
      <c r="AO1084" s="80"/>
      <c r="AP1084" s="80"/>
      <c r="AQ1084" s="80"/>
      <c r="AR1084" s="80"/>
      <c r="AS1084" s="80"/>
      <c r="AT1084" s="80"/>
      <c r="AU1084" s="80"/>
      <c r="AV1084" s="80"/>
      <c r="AW1084" s="80"/>
      <c r="AX1084" s="80"/>
    </row>
    <row r="1085" spans="1:50" x14ac:dyDescent="0.25">
      <c r="A1085" s="80"/>
      <c r="B1085" s="80"/>
      <c r="C1085" s="80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0"/>
      <c r="U1085" s="80"/>
      <c r="V1085" s="80"/>
      <c r="W1085" s="80"/>
      <c r="X1085" s="80"/>
      <c r="Y1085" s="80"/>
      <c r="Z1085" s="80"/>
      <c r="AA1085" s="80"/>
      <c r="AB1085" s="80"/>
      <c r="AC1085" s="80"/>
      <c r="AD1085" s="80"/>
      <c r="AE1085" s="80"/>
      <c r="AF1085" s="80"/>
      <c r="AG1085" s="80"/>
      <c r="AH1085" s="80"/>
      <c r="AI1085" s="80"/>
      <c r="AJ1085" s="80"/>
      <c r="AK1085" s="80"/>
      <c r="AL1085" s="80"/>
      <c r="AM1085" s="80"/>
      <c r="AN1085" s="80"/>
      <c r="AO1085" s="80"/>
      <c r="AP1085" s="80"/>
      <c r="AQ1085" s="80"/>
      <c r="AR1085" s="80"/>
      <c r="AS1085" s="80"/>
      <c r="AT1085" s="80"/>
      <c r="AU1085" s="80"/>
      <c r="AV1085" s="80"/>
      <c r="AW1085" s="80"/>
      <c r="AX1085" s="80"/>
    </row>
    <row r="1086" spans="1:50" x14ac:dyDescent="0.25">
      <c r="A1086" s="80"/>
      <c r="B1086" s="80"/>
      <c r="C1086" s="80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0"/>
      <c r="R1086" s="80"/>
      <c r="S1086" s="80"/>
      <c r="T1086" s="80"/>
      <c r="U1086" s="80"/>
      <c r="V1086" s="80"/>
      <c r="W1086" s="80"/>
      <c r="X1086" s="80"/>
      <c r="Y1086" s="80"/>
      <c r="Z1086" s="80"/>
      <c r="AA1086" s="80"/>
      <c r="AB1086" s="80"/>
      <c r="AC1086" s="80"/>
      <c r="AD1086" s="80"/>
      <c r="AE1086" s="80"/>
      <c r="AF1086" s="80"/>
      <c r="AG1086" s="80"/>
      <c r="AH1086" s="80"/>
      <c r="AI1086" s="80"/>
      <c r="AJ1086" s="80"/>
      <c r="AK1086" s="80"/>
      <c r="AL1086" s="80"/>
      <c r="AM1086" s="80"/>
      <c r="AN1086" s="80"/>
      <c r="AO1086" s="80"/>
      <c r="AP1086" s="80"/>
      <c r="AQ1086" s="80"/>
      <c r="AR1086" s="80"/>
      <c r="AS1086" s="80"/>
      <c r="AT1086" s="80"/>
      <c r="AU1086" s="80"/>
      <c r="AV1086" s="80"/>
      <c r="AW1086" s="80"/>
      <c r="AX1086" s="80"/>
    </row>
    <row r="1087" spans="1:50" x14ac:dyDescent="0.25">
      <c r="A1087" s="80"/>
      <c r="B1087" s="80"/>
      <c r="C1087" s="80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  <c r="S1087" s="80"/>
      <c r="T1087" s="80"/>
      <c r="U1087" s="80"/>
      <c r="V1087" s="80"/>
      <c r="W1087" s="80"/>
      <c r="X1087" s="80"/>
      <c r="Y1087" s="80"/>
      <c r="Z1087" s="80"/>
      <c r="AA1087" s="80"/>
      <c r="AB1087" s="80"/>
      <c r="AC1087" s="80"/>
      <c r="AD1087" s="80"/>
      <c r="AE1087" s="80"/>
      <c r="AF1087" s="80"/>
      <c r="AG1087" s="80"/>
      <c r="AH1087" s="80"/>
      <c r="AI1087" s="80"/>
      <c r="AJ1087" s="80"/>
      <c r="AK1087" s="80"/>
      <c r="AL1087" s="80"/>
      <c r="AM1087" s="80"/>
      <c r="AN1087" s="80"/>
      <c r="AO1087" s="80"/>
      <c r="AP1087" s="80"/>
      <c r="AQ1087" s="80"/>
      <c r="AR1087" s="80"/>
      <c r="AS1087" s="80"/>
      <c r="AT1087" s="80"/>
      <c r="AU1087" s="80"/>
      <c r="AV1087" s="80"/>
      <c r="AW1087" s="80"/>
      <c r="AX1087" s="80"/>
    </row>
    <row r="1088" spans="1:50" x14ac:dyDescent="0.25">
      <c r="A1088" s="80"/>
      <c r="B1088" s="80"/>
      <c r="C1088" s="80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0"/>
      <c r="R1088" s="80"/>
      <c r="S1088" s="80"/>
      <c r="T1088" s="80"/>
      <c r="U1088" s="80"/>
      <c r="V1088" s="80"/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  <c r="AH1088" s="80"/>
      <c r="AI1088" s="80"/>
      <c r="AJ1088" s="80"/>
      <c r="AK1088" s="80"/>
      <c r="AL1088" s="80"/>
      <c r="AM1088" s="80"/>
      <c r="AN1088" s="80"/>
      <c r="AO1088" s="80"/>
      <c r="AP1088" s="80"/>
      <c r="AQ1088" s="80"/>
      <c r="AR1088" s="80"/>
      <c r="AS1088" s="80"/>
      <c r="AT1088" s="80"/>
      <c r="AU1088" s="80"/>
      <c r="AV1088" s="80"/>
      <c r="AW1088" s="80"/>
      <c r="AX1088" s="80"/>
    </row>
    <row r="1089" spans="1:50" x14ac:dyDescent="0.25">
      <c r="A1089" s="80"/>
      <c r="B1089" s="80"/>
      <c r="C1089" s="80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0"/>
      <c r="R1089" s="80"/>
      <c r="S1089" s="80"/>
      <c r="T1089" s="80"/>
      <c r="U1089" s="80"/>
      <c r="V1089" s="80"/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  <c r="AH1089" s="80"/>
      <c r="AI1089" s="80"/>
      <c r="AJ1089" s="80"/>
      <c r="AK1089" s="80"/>
      <c r="AL1089" s="80"/>
      <c r="AM1089" s="80"/>
      <c r="AN1089" s="80"/>
      <c r="AO1089" s="80"/>
      <c r="AP1089" s="80"/>
      <c r="AQ1089" s="80"/>
      <c r="AR1089" s="80"/>
      <c r="AS1089" s="80"/>
      <c r="AT1089" s="80"/>
      <c r="AU1089" s="80"/>
      <c r="AV1089" s="80"/>
      <c r="AW1089" s="80"/>
      <c r="AX1089" s="80"/>
    </row>
    <row r="1090" spans="1:50" x14ac:dyDescent="0.25">
      <c r="A1090" s="80"/>
      <c r="B1090" s="80"/>
      <c r="C1090" s="80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0"/>
      <c r="R1090" s="80"/>
      <c r="S1090" s="80"/>
      <c r="T1090" s="80"/>
      <c r="U1090" s="80"/>
      <c r="V1090" s="80"/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  <c r="AH1090" s="80"/>
      <c r="AI1090" s="80"/>
      <c r="AJ1090" s="80"/>
      <c r="AK1090" s="80"/>
      <c r="AL1090" s="80"/>
      <c r="AM1090" s="80"/>
      <c r="AN1090" s="80"/>
      <c r="AO1090" s="80"/>
      <c r="AP1090" s="80"/>
      <c r="AQ1090" s="80"/>
      <c r="AR1090" s="80"/>
      <c r="AS1090" s="80"/>
      <c r="AT1090" s="80"/>
      <c r="AU1090" s="80"/>
      <c r="AV1090" s="80"/>
      <c r="AW1090" s="80"/>
      <c r="AX1090" s="80"/>
    </row>
    <row r="1091" spans="1:50" x14ac:dyDescent="0.25">
      <c r="A1091" s="80"/>
      <c r="B1091" s="80"/>
      <c r="C1091" s="80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0"/>
      <c r="R1091" s="80"/>
      <c r="S1091" s="80"/>
      <c r="T1091" s="80"/>
      <c r="U1091" s="80"/>
      <c r="V1091" s="80"/>
      <c r="W1091" s="80"/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  <c r="AH1091" s="80"/>
      <c r="AI1091" s="80"/>
      <c r="AJ1091" s="80"/>
      <c r="AK1091" s="80"/>
      <c r="AL1091" s="80"/>
      <c r="AM1091" s="80"/>
      <c r="AN1091" s="80"/>
      <c r="AO1091" s="80"/>
      <c r="AP1091" s="80"/>
      <c r="AQ1091" s="80"/>
      <c r="AR1091" s="80"/>
      <c r="AS1091" s="80"/>
      <c r="AT1091" s="80"/>
      <c r="AU1091" s="80"/>
      <c r="AV1091" s="80"/>
      <c r="AW1091" s="80"/>
      <c r="AX1091" s="80"/>
    </row>
    <row r="1092" spans="1:50" x14ac:dyDescent="0.25">
      <c r="A1092" s="80"/>
      <c r="B1092" s="80"/>
      <c r="C1092" s="80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0"/>
      <c r="R1092" s="80"/>
      <c r="S1092" s="80"/>
      <c r="T1092" s="80"/>
      <c r="U1092" s="80"/>
      <c r="V1092" s="80"/>
      <c r="W1092" s="80"/>
      <c r="X1092" s="80"/>
      <c r="Y1092" s="80"/>
      <c r="Z1092" s="80"/>
      <c r="AA1092" s="80"/>
      <c r="AB1092" s="80"/>
      <c r="AC1092" s="80"/>
      <c r="AD1092" s="80"/>
      <c r="AE1092" s="80"/>
      <c r="AF1092" s="80"/>
      <c r="AG1092" s="80"/>
      <c r="AH1092" s="80"/>
      <c r="AI1092" s="80"/>
      <c r="AJ1092" s="80"/>
      <c r="AK1092" s="80"/>
      <c r="AL1092" s="80"/>
      <c r="AM1092" s="80"/>
      <c r="AN1092" s="80"/>
      <c r="AO1092" s="80"/>
      <c r="AP1092" s="80"/>
      <c r="AQ1092" s="80"/>
      <c r="AR1092" s="80"/>
      <c r="AS1092" s="80"/>
      <c r="AT1092" s="80"/>
      <c r="AU1092" s="80"/>
      <c r="AV1092" s="80"/>
      <c r="AW1092" s="80"/>
      <c r="AX1092" s="80"/>
    </row>
    <row r="1093" spans="1:50" x14ac:dyDescent="0.25">
      <c r="A1093" s="80"/>
      <c r="B1093" s="80"/>
      <c r="C1093" s="80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80"/>
      <c r="S1093" s="80"/>
      <c r="T1093" s="80"/>
      <c r="U1093" s="80"/>
      <c r="V1093" s="80"/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  <c r="AH1093" s="80"/>
      <c r="AI1093" s="80"/>
      <c r="AJ1093" s="80"/>
      <c r="AK1093" s="80"/>
      <c r="AL1093" s="80"/>
      <c r="AM1093" s="80"/>
      <c r="AN1093" s="80"/>
      <c r="AO1093" s="80"/>
      <c r="AP1093" s="80"/>
      <c r="AQ1093" s="80"/>
      <c r="AR1093" s="80"/>
      <c r="AS1093" s="80"/>
      <c r="AT1093" s="80"/>
      <c r="AU1093" s="80"/>
      <c r="AV1093" s="80"/>
      <c r="AW1093" s="80"/>
      <c r="AX1093" s="80"/>
    </row>
    <row r="1094" spans="1:50" x14ac:dyDescent="0.25">
      <c r="A1094" s="80"/>
      <c r="B1094" s="80"/>
      <c r="C1094" s="80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  <c r="S1094" s="80"/>
      <c r="T1094" s="80"/>
      <c r="U1094" s="80"/>
      <c r="V1094" s="80"/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  <c r="AH1094" s="80"/>
      <c r="AI1094" s="80"/>
      <c r="AJ1094" s="80"/>
      <c r="AK1094" s="80"/>
      <c r="AL1094" s="80"/>
      <c r="AM1094" s="80"/>
      <c r="AN1094" s="80"/>
      <c r="AO1094" s="80"/>
      <c r="AP1094" s="80"/>
      <c r="AQ1094" s="80"/>
      <c r="AR1094" s="80"/>
      <c r="AS1094" s="80"/>
      <c r="AT1094" s="80"/>
      <c r="AU1094" s="80"/>
      <c r="AV1094" s="80"/>
      <c r="AW1094" s="80"/>
      <c r="AX1094" s="80"/>
    </row>
    <row r="1095" spans="1:50" x14ac:dyDescent="0.25">
      <c r="A1095" s="80"/>
      <c r="B1095" s="80"/>
      <c r="C1095" s="80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80"/>
      <c r="S1095" s="80"/>
      <c r="T1095" s="80"/>
      <c r="U1095" s="80"/>
      <c r="V1095" s="80"/>
      <c r="W1095" s="80"/>
      <c r="X1095" s="80"/>
      <c r="Y1095" s="80"/>
      <c r="Z1095" s="80"/>
      <c r="AA1095" s="80"/>
      <c r="AB1095" s="80"/>
      <c r="AC1095" s="80"/>
      <c r="AD1095" s="80"/>
      <c r="AE1095" s="80"/>
      <c r="AF1095" s="80"/>
      <c r="AG1095" s="80"/>
      <c r="AH1095" s="80"/>
      <c r="AI1095" s="80"/>
      <c r="AJ1095" s="80"/>
      <c r="AK1095" s="80"/>
      <c r="AL1095" s="80"/>
      <c r="AM1095" s="80"/>
      <c r="AN1095" s="80"/>
      <c r="AO1095" s="80"/>
      <c r="AP1095" s="80"/>
      <c r="AQ1095" s="80"/>
      <c r="AR1095" s="80"/>
      <c r="AS1095" s="80"/>
      <c r="AT1095" s="80"/>
      <c r="AU1095" s="80"/>
      <c r="AV1095" s="80"/>
      <c r="AW1095" s="80"/>
      <c r="AX1095" s="80"/>
    </row>
    <row r="1096" spans="1:50" x14ac:dyDescent="0.25">
      <c r="A1096" s="80"/>
      <c r="B1096" s="80"/>
      <c r="C1096" s="80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80"/>
      <c r="S1096" s="80"/>
      <c r="T1096" s="80"/>
      <c r="U1096" s="80"/>
      <c r="V1096" s="80"/>
      <c r="W1096" s="80"/>
      <c r="X1096" s="80"/>
      <c r="Y1096" s="80"/>
      <c r="Z1096" s="80"/>
      <c r="AA1096" s="80"/>
      <c r="AB1096" s="80"/>
      <c r="AC1096" s="80"/>
      <c r="AD1096" s="80"/>
      <c r="AE1096" s="80"/>
      <c r="AF1096" s="80"/>
      <c r="AG1096" s="80"/>
      <c r="AH1096" s="80"/>
      <c r="AI1096" s="80"/>
      <c r="AJ1096" s="80"/>
      <c r="AK1096" s="80"/>
      <c r="AL1096" s="80"/>
      <c r="AM1096" s="80"/>
      <c r="AN1096" s="80"/>
      <c r="AO1096" s="80"/>
      <c r="AP1096" s="80"/>
      <c r="AQ1096" s="80"/>
      <c r="AR1096" s="80"/>
      <c r="AS1096" s="80"/>
      <c r="AT1096" s="80"/>
      <c r="AU1096" s="80"/>
      <c r="AV1096" s="80"/>
      <c r="AW1096" s="80"/>
      <c r="AX1096" s="80"/>
    </row>
    <row r="1097" spans="1:50" x14ac:dyDescent="0.25">
      <c r="A1097" s="80"/>
      <c r="B1097" s="80"/>
      <c r="C1097" s="80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80"/>
      <c r="S1097" s="80"/>
      <c r="T1097" s="80"/>
      <c r="U1097" s="80"/>
      <c r="V1097" s="80"/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  <c r="AH1097" s="80"/>
      <c r="AI1097" s="80"/>
      <c r="AJ1097" s="80"/>
      <c r="AK1097" s="80"/>
      <c r="AL1097" s="80"/>
      <c r="AM1097" s="80"/>
      <c r="AN1097" s="80"/>
      <c r="AO1097" s="80"/>
      <c r="AP1097" s="80"/>
      <c r="AQ1097" s="80"/>
      <c r="AR1097" s="80"/>
      <c r="AS1097" s="80"/>
      <c r="AT1097" s="80"/>
      <c r="AU1097" s="80"/>
      <c r="AV1097" s="80"/>
      <c r="AW1097" s="80"/>
      <c r="AX1097" s="80"/>
    </row>
    <row r="1098" spans="1:50" x14ac:dyDescent="0.25">
      <c r="A1098" s="80"/>
      <c r="B1098" s="80"/>
      <c r="C1098" s="80"/>
      <c r="D1098" s="80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  <c r="P1098" s="80"/>
      <c r="Q1098" s="80"/>
      <c r="R1098" s="80"/>
      <c r="S1098" s="80"/>
      <c r="T1098" s="80"/>
      <c r="U1098" s="80"/>
      <c r="V1098" s="80"/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  <c r="AH1098" s="80"/>
      <c r="AI1098" s="80"/>
      <c r="AJ1098" s="80"/>
      <c r="AK1098" s="80"/>
      <c r="AL1098" s="80"/>
      <c r="AM1098" s="80"/>
      <c r="AN1098" s="80"/>
      <c r="AO1098" s="80"/>
      <c r="AP1098" s="80"/>
      <c r="AQ1098" s="80"/>
      <c r="AR1098" s="80"/>
      <c r="AS1098" s="80"/>
      <c r="AT1098" s="80"/>
      <c r="AU1098" s="80"/>
      <c r="AV1098" s="80"/>
      <c r="AW1098" s="80"/>
      <c r="AX1098" s="80"/>
    </row>
    <row r="1099" spans="1:50" x14ac:dyDescent="0.25">
      <c r="A1099" s="80"/>
      <c r="B1099" s="80"/>
      <c r="C1099" s="80"/>
      <c r="D1099" s="80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  <c r="P1099" s="80"/>
      <c r="Q1099" s="80"/>
      <c r="R1099" s="80"/>
      <c r="S1099" s="80"/>
      <c r="T1099" s="80"/>
      <c r="U1099" s="80"/>
      <c r="V1099" s="80"/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  <c r="AH1099" s="80"/>
      <c r="AI1099" s="80"/>
      <c r="AJ1099" s="80"/>
      <c r="AK1099" s="80"/>
      <c r="AL1099" s="80"/>
      <c r="AM1099" s="80"/>
      <c r="AN1099" s="80"/>
      <c r="AO1099" s="80"/>
      <c r="AP1099" s="80"/>
      <c r="AQ1099" s="80"/>
      <c r="AR1099" s="80"/>
      <c r="AS1099" s="80"/>
      <c r="AT1099" s="80"/>
      <c r="AU1099" s="80"/>
      <c r="AV1099" s="80"/>
      <c r="AW1099" s="80"/>
      <c r="AX1099" s="80"/>
    </row>
    <row r="1100" spans="1:50" x14ac:dyDescent="0.25">
      <c r="A1100" s="80"/>
      <c r="B1100" s="80"/>
      <c r="C1100" s="80"/>
      <c r="D1100" s="80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  <c r="P1100" s="80"/>
      <c r="Q1100" s="80"/>
      <c r="R1100" s="80"/>
      <c r="S1100" s="80"/>
      <c r="T1100" s="80"/>
      <c r="U1100" s="80"/>
      <c r="V1100" s="80"/>
      <c r="W1100" s="80"/>
      <c r="X1100" s="80"/>
      <c r="Y1100" s="80"/>
      <c r="Z1100" s="80"/>
      <c r="AA1100" s="80"/>
      <c r="AB1100" s="80"/>
      <c r="AC1100" s="80"/>
      <c r="AD1100" s="80"/>
      <c r="AE1100" s="80"/>
      <c r="AF1100" s="80"/>
      <c r="AG1100" s="80"/>
      <c r="AH1100" s="80"/>
      <c r="AI1100" s="80"/>
      <c r="AJ1100" s="80"/>
      <c r="AK1100" s="80"/>
      <c r="AL1100" s="80"/>
      <c r="AM1100" s="80"/>
      <c r="AN1100" s="80"/>
      <c r="AO1100" s="80"/>
      <c r="AP1100" s="80"/>
      <c r="AQ1100" s="80"/>
      <c r="AR1100" s="80"/>
      <c r="AS1100" s="80"/>
      <c r="AT1100" s="80"/>
      <c r="AU1100" s="80"/>
      <c r="AV1100" s="80"/>
      <c r="AW1100" s="80"/>
      <c r="AX1100" s="80"/>
    </row>
    <row r="1101" spans="1:50" x14ac:dyDescent="0.25">
      <c r="A1101" s="80"/>
      <c r="B1101" s="80"/>
      <c r="C1101" s="80"/>
      <c r="D1101" s="80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  <c r="P1101" s="80"/>
      <c r="Q1101" s="80"/>
      <c r="R1101" s="80"/>
      <c r="S1101" s="80"/>
      <c r="T1101" s="80"/>
      <c r="U1101" s="80"/>
      <c r="V1101" s="80"/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  <c r="AH1101" s="80"/>
      <c r="AI1101" s="80"/>
      <c r="AJ1101" s="80"/>
      <c r="AK1101" s="80"/>
      <c r="AL1101" s="80"/>
      <c r="AM1101" s="80"/>
      <c r="AN1101" s="80"/>
      <c r="AO1101" s="80"/>
      <c r="AP1101" s="80"/>
      <c r="AQ1101" s="80"/>
      <c r="AR1101" s="80"/>
      <c r="AS1101" s="80"/>
      <c r="AT1101" s="80"/>
      <c r="AU1101" s="80"/>
      <c r="AV1101" s="80"/>
      <c r="AW1101" s="80"/>
      <c r="AX1101" s="80"/>
    </row>
    <row r="1102" spans="1:50" x14ac:dyDescent="0.25">
      <c r="A1102" s="80"/>
      <c r="B1102" s="80"/>
      <c r="C1102" s="80"/>
      <c r="D1102" s="80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  <c r="P1102" s="80"/>
      <c r="Q1102" s="80"/>
      <c r="R1102" s="80"/>
      <c r="S1102" s="80"/>
      <c r="T1102" s="80"/>
      <c r="U1102" s="80"/>
      <c r="V1102" s="80"/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  <c r="AH1102" s="80"/>
      <c r="AI1102" s="80"/>
      <c r="AJ1102" s="80"/>
      <c r="AK1102" s="80"/>
      <c r="AL1102" s="80"/>
      <c r="AM1102" s="80"/>
      <c r="AN1102" s="80"/>
      <c r="AO1102" s="80"/>
      <c r="AP1102" s="80"/>
      <c r="AQ1102" s="80"/>
      <c r="AR1102" s="80"/>
      <c r="AS1102" s="80"/>
      <c r="AT1102" s="80"/>
      <c r="AU1102" s="80"/>
      <c r="AV1102" s="80"/>
      <c r="AW1102" s="80"/>
      <c r="AX1102" s="80"/>
    </row>
    <row r="1103" spans="1:50" x14ac:dyDescent="0.25">
      <c r="A1103" s="80"/>
      <c r="B1103" s="80"/>
      <c r="C1103" s="80"/>
      <c r="D1103" s="80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  <c r="P1103" s="80"/>
      <c r="Q1103" s="80"/>
      <c r="R1103" s="80"/>
      <c r="S1103" s="80"/>
      <c r="T1103" s="80"/>
      <c r="U1103" s="80"/>
      <c r="V1103" s="80"/>
      <c r="W1103" s="80"/>
      <c r="X1103" s="80"/>
      <c r="Y1103" s="80"/>
      <c r="Z1103" s="80"/>
      <c r="AA1103" s="80"/>
      <c r="AB1103" s="80"/>
      <c r="AC1103" s="80"/>
      <c r="AD1103" s="80"/>
      <c r="AE1103" s="80"/>
      <c r="AF1103" s="80"/>
      <c r="AG1103" s="80"/>
      <c r="AH1103" s="80"/>
      <c r="AI1103" s="80"/>
      <c r="AJ1103" s="80"/>
      <c r="AK1103" s="80"/>
      <c r="AL1103" s="80"/>
      <c r="AM1103" s="80"/>
      <c r="AN1103" s="80"/>
      <c r="AO1103" s="80"/>
      <c r="AP1103" s="80"/>
      <c r="AQ1103" s="80"/>
      <c r="AR1103" s="80"/>
      <c r="AS1103" s="80"/>
      <c r="AT1103" s="80"/>
      <c r="AU1103" s="80"/>
      <c r="AV1103" s="80"/>
      <c r="AW1103" s="80"/>
      <c r="AX1103" s="80"/>
    </row>
    <row r="1104" spans="1:50" x14ac:dyDescent="0.25">
      <c r="A1104" s="80"/>
      <c r="B1104" s="80"/>
      <c r="C1104" s="80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  <c r="P1104" s="80"/>
      <c r="Q1104" s="80"/>
      <c r="R1104" s="80"/>
      <c r="S1104" s="80"/>
      <c r="T1104" s="80"/>
      <c r="U1104" s="80"/>
      <c r="V1104" s="80"/>
      <c r="W1104" s="80"/>
      <c r="X1104" s="80"/>
      <c r="Y1104" s="80"/>
      <c r="Z1104" s="80"/>
      <c r="AA1104" s="80"/>
      <c r="AB1104" s="80"/>
      <c r="AC1104" s="80"/>
      <c r="AD1104" s="80"/>
      <c r="AE1104" s="80"/>
      <c r="AF1104" s="80"/>
      <c r="AG1104" s="80"/>
      <c r="AH1104" s="80"/>
      <c r="AI1104" s="80"/>
      <c r="AJ1104" s="80"/>
      <c r="AK1104" s="80"/>
      <c r="AL1104" s="80"/>
      <c r="AM1104" s="80"/>
      <c r="AN1104" s="80"/>
      <c r="AO1104" s="80"/>
      <c r="AP1104" s="80"/>
      <c r="AQ1104" s="80"/>
      <c r="AR1104" s="80"/>
      <c r="AS1104" s="80"/>
      <c r="AT1104" s="80"/>
      <c r="AU1104" s="80"/>
      <c r="AV1104" s="80"/>
      <c r="AW1104" s="80"/>
      <c r="AX1104" s="80"/>
    </row>
    <row r="1105" spans="1:50" x14ac:dyDescent="0.25">
      <c r="A1105" s="80"/>
      <c r="B1105" s="80"/>
      <c r="C1105" s="80"/>
      <c r="D1105" s="80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  <c r="P1105" s="80"/>
      <c r="Q1105" s="80"/>
      <c r="R1105" s="80"/>
      <c r="S1105" s="80"/>
      <c r="T1105" s="80"/>
      <c r="U1105" s="80"/>
      <c r="V1105" s="80"/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  <c r="AH1105" s="80"/>
      <c r="AI1105" s="80"/>
      <c r="AJ1105" s="80"/>
      <c r="AK1105" s="80"/>
      <c r="AL1105" s="80"/>
      <c r="AM1105" s="80"/>
      <c r="AN1105" s="80"/>
      <c r="AO1105" s="80"/>
      <c r="AP1105" s="80"/>
      <c r="AQ1105" s="80"/>
      <c r="AR1105" s="80"/>
      <c r="AS1105" s="80"/>
      <c r="AT1105" s="80"/>
      <c r="AU1105" s="80"/>
      <c r="AV1105" s="80"/>
      <c r="AW1105" s="80"/>
      <c r="AX1105" s="80"/>
    </row>
    <row r="1106" spans="1:50" x14ac:dyDescent="0.25">
      <c r="A1106" s="80"/>
      <c r="B1106" s="80"/>
      <c r="C1106" s="80"/>
      <c r="D1106" s="80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  <c r="P1106" s="80"/>
      <c r="Q1106" s="80"/>
      <c r="R1106" s="80"/>
      <c r="S1106" s="80"/>
      <c r="T1106" s="80"/>
      <c r="U1106" s="80"/>
      <c r="V1106" s="80"/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  <c r="AH1106" s="80"/>
      <c r="AI1106" s="80"/>
      <c r="AJ1106" s="80"/>
      <c r="AK1106" s="80"/>
      <c r="AL1106" s="80"/>
      <c r="AM1106" s="80"/>
      <c r="AN1106" s="80"/>
      <c r="AO1106" s="80"/>
      <c r="AP1106" s="80"/>
      <c r="AQ1106" s="80"/>
      <c r="AR1106" s="80"/>
      <c r="AS1106" s="80"/>
      <c r="AT1106" s="80"/>
      <c r="AU1106" s="80"/>
      <c r="AV1106" s="80"/>
      <c r="AW1106" s="80"/>
      <c r="AX1106" s="80"/>
    </row>
    <row r="1107" spans="1:50" x14ac:dyDescent="0.25">
      <c r="A1107" s="80"/>
      <c r="B1107" s="80"/>
      <c r="C1107" s="80"/>
      <c r="D1107" s="80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  <c r="P1107" s="80"/>
      <c r="Q1107" s="80"/>
      <c r="R1107" s="80"/>
      <c r="S1107" s="80"/>
      <c r="T1107" s="80"/>
      <c r="U1107" s="80"/>
      <c r="V1107" s="80"/>
      <c r="W1107" s="80"/>
      <c r="X1107" s="80"/>
      <c r="Y1107" s="80"/>
      <c r="Z1107" s="80"/>
      <c r="AA1107" s="80"/>
      <c r="AB1107" s="80"/>
      <c r="AC1107" s="80"/>
      <c r="AD1107" s="80"/>
      <c r="AE1107" s="80"/>
      <c r="AF1107" s="80"/>
      <c r="AG1107" s="80"/>
      <c r="AH1107" s="80"/>
      <c r="AI1107" s="80"/>
      <c r="AJ1107" s="80"/>
      <c r="AK1107" s="80"/>
      <c r="AL1107" s="80"/>
      <c r="AM1107" s="80"/>
      <c r="AN1107" s="80"/>
      <c r="AO1107" s="80"/>
      <c r="AP1107" s="80"/>
      <c r="AQ1107" s="80"/>
      <c r="AR1107" s="80"/>
      <c r="AS1107" s="80"/>
      <c r="AT1107" s="80"/>
      <c r="AU1107" s="80"/>
      <c r="AV1107" s="80"/>
      <c r="AW1107" s="80"/>
      <c r="AX1107" s="80"/>
    </row>
    <row r="1108" spans="1:50" x14ac:dyDescent="0.25">
      <c r="A1108" s="80"/>
      <c r="B1108" s="80"/>
      <c r="C1108" s="80"/>
      <c r="D1108" s="80"/>
      <c r="E1108" s="80"/>
      <c r="F1108" s="80"/>
      <c r="G1108" s="80"/>
      <c r="H1108" s="80"/>
      <c r="I1108" s="80"/>
      <c r="J1108" s="80"/>
      <c r="K1108" s="80"/>
      <c r="L1108" s="80"/>
      <c r="M1108" s="80"/>
      <c r="N1108" s="80"/>
      <c r="O1108" s="80"/>
      <c r="P1108" s="80"/>
      <c r="Q1108" s="80"/>
      <c r="R1108" s="80"/>
      <c r="S1108" s="80"/>
      <c r="T1108" s="80"/>
      <c r="U1108" s="80"/>
      <c r="V1108" s="80"/>
      <c r="W1108" s="80"/>
      <c r="X1108" s="80"/>
      <c r="Y1108" s="80"/>
      <c r="Z1108" s="80"/>
      <c r="AA1108" s="80"/>
      <c r="AB1108" s="80"/>
      <c r="AC1108" s="80"/>
      <c r="AD1108" s="80"/>
      <c r="AE1108" s="80"/>
      <c r="AF1108" s="80"/>
      <c r="AG1108" s="80"/>
      <c r="AH1108" s="80"/>
      <c r="AI1108" s="80"/>
      <c r="AJ1108" s="80"/>
      <c r="AK1108" s="80"/>
      <c r="AL1108" s="80"/>
      <c r="AM1108" s="80"/>
      <c r="AN1108" s="80"/>
      <c r="AO1108" s="80"/>
      <c r="AP1108" s="80"/>
      <c r="AQ1108" s="80"/>
      <c r="AR1108" s="80"/>
      <c r="AS1108" s="80"/>
      <c r="AT1108" s="80"/>
      <c r="AU1108" s="80"/>
      <c r="AV1108" s="80"/>
      <c r="AW1108" s="80"/>
      <c r="AX1108" s="80"/>
    </row>
    <row r="1109" spans="1:50" x14ac:dyDescent="0.25">
      <c r="A1109" s="80"/>
      <c r="B1109" s="80"/>
      <c r="C1109" s="80"/>
      <c r="D1109" s="80"/>
      <c r="E1109" s="80"/>
      <c r="F1109" s="80"/>
      <c r="G1109" s="80"/>
      <c r="H1109" s="80"/>
      <c r="I1109" s="80"/>
      <c r="J1109" s="80"/>
      <c r="K1109" s="80"/>
      <c r="L1109" s="80"/>
      <c r="M1109" s="80"/>
      <c r="N1109" s="80"/>
      <c r="O1109" s="80"/>
      <c r="P1109" s="80"/>
      <c r="Q1109" s="80"/>
      <c r="R1109" s="80"/>
      <c r="S1109" s="80"/>
      <c r="T1109" s="80"/>
      <c r="U1109" s="80"/>
      <c r="V1109" s="80"/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  <c r="AH1109" s="80"/>
      <c r="AI1109" s="80"/>
      <c r="AJ1109" s="80"/>
      <c r="AK1109" s="80"/>
      <c r="AL1109" s="80"/>
      <c r="AM1109" s="80"/>
      <c r="AN1109" s="80"/>
      <c r="AO1109" s="80"/>
      <c r="AP1109" s="80"/>
      <c r="AQ1109" s="80"/>
      <c r="AR1109" s="80"/>
      <c r="AS1109" s="80"/>
      <c r="AT1109" s="80"/>
      <c r="AU1109" s="80"/>
      <c r="AV1109" s="80"/>
      <c r="AW1109" s="80"/>
      <c r="AX1109" s="80"/>
    </row>
    <row r="1110" spans="1:50" x14ac:dyDescent="0.25">
      <c r="A1110" s="80"/>
      <c r="B1110" s="80"/>
      <c r="C1110" s="80"/>
      <c r="D1110" s="80"/>
      <c r="E1110" s="80"/>
      <c r="F1110" s="80"/>
      <c r="G1110" s="80"/>
      <c r="H1110" s="80"/>
      <c r="I1110" s="80"/>
      <c r="J1110" s="80"/>
      <c r="K1110" s="80"/>
      <c r="L1110" s="80"/>
      <c r="M1110" s="80"/>
      <c r="N1110" s="80"/>
      <c r="O1110" s="80"/>
      <c r="P1110" s="80"/>
      <c r="Q1110" s="80"/>
      <c r="R1110" s="80"/>
      <c r="S1110" s="80"/>
      <c r="T1110" s="80"/>
      <c r="U1110" s="80"/>
      <c r="V1110" s="80"/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  <c r="AH1110" s="80"/>
      <c r="AI1110" s="80"/>
      <c r="AJ1110" s="80"/>
      <c r="AK1110" s="80"/>
      <c r="AL1110" s="80"/>
      <c r="AM1110" s="80"/>
      <c r="AN1110" s="80"/>
      <c r="AO1110" s="80"/>
      <c r="AP1110" s="80"/>
      <c r="AQ1110" s="80"/>
      <c r="AR1110" s="80"/>
      <c r="AS1110" s="80"/>
      <c r="AT1110" s="80"/>
      <c r="AU1110" s="80"/>
      <c r="AV1110" s="80"/>
      <c r="AW1110" s="80"/>
      <c r="AX1110" s="80"/>
    </row>
    <row r="1111" spans="1:50" x14ac:dyDescent="0.25">
      <c r="A1111" s="80"/>
      <c r="B1111" s="80"/>
      <c r="C1111" s="80"/>
      <c r="D1111" s="80"/>
      <c r="E1111" s="80"/>
      <c r="F1111" s="80"/>
      <c r="G1111" s="80"/>
      <c r="H1111" s="80"/>
      <c r="I1111" s="80"/>
      <c r="J1111" s="80"/>
      <c r="K1111" s="80"/>
      <c r="L1111" s="80"/>
      <c r="M1111" s="80"/>
      <c r="N1111" s="80"/>
      <c r="O1111" s="80"/>
      <c r="P1111" s="80"/>
      <c r="Q1111" s="80"/>
      <c r="R1111" s="80"/>
      <c r="S1111" s="80"/>
      <c r="T1111" s="80"/>
      <c r="U1111" s="80"/>
      <c r="V1111" s="80"/>
      <c r="W1111" s="80"/>
      <c r="X1111" s="80"/>
      <c r="Y1111" s="80"/>
      <c r="Z1111" s="80"/>
      <c r="AA1111" s="80"/>
      <c r="AB1111" s="80"/>
      <c r="AC1111" s="80"/>
      <c r="AD1111" s="80"/>
      <c r="AE1111" s="80"/>
      <c r="AF1111" s="80"/>
      <c r="AG1111" s="80"/>
      <c r="AH1111" s="80"/>
      <c r="AI1111" s="80"/>
      <c r="AJ1111" s="80"/>
      <c r="AK1111" s="80"/>
      <c r="AL1111" s="80"/>
      <c r="AM1111" s="80"/>
      <c r="AN1111" s="80"/>
      <c r="AO1111" s="80"/>
      <c r="AP1111" s="80"/>
      <c r="AQ1111" s="80"/>
      <c r="AR1111" s="80"/>
      <c r="AS1111" s="80"/>
      <c r="AT1111" s="80"/>
      <c r="AU1111" s="80"/>
      <c r="AV1111" s="80"/>
      <c r="AW1111" s="80"/>
      <c r="AX1111" s="80"/>
    </row>
    <row r="1112" spans="1:50" x14ac:dyDescent="0.25">
      <c r="A1112" s="80"/>
      <c r="B1112" s="80"/>
      <c r="C1112" s="80"/>
      <c r="D1112" s="80"/>
      <c r="E1112" s="80"/>
      <c r="F1112" s="80"/>
      <c r="G1112" s="80"/>
      <c r="H1112" s="80"/>
      <c r="I1112" s="80"/>
      <c r="J1112" s="80"/>
      <c r="K1112" s="80"/>
      <c r="L1112" s="80"/>
      <c r="M1112" s="80"/>
      <c r="N1112" s="80"/>
      <c r="O1112" s="80"/>
      <c r="P1112" s="80"/>
      <c r="Q1112" s="80"/>
      <c r="R1112" s="80"/>
      <c r="S1112" s="80"/>
      <c r="T1112" s="80"/>
      <c r="U1112" s="80"/>
      <c r="V1112" s="80"/>
      <c r="W1112" s="80"/>
      <c r="X1112" s="80"/>
      <c r="Y1112" s="80"/>
      <c r="Z1112" s="80"/>
      <c r="AA1112" s="80"/>
      <c r="AB1112" s="80"/>
      <c r="AC1112" s="80"/>
      <c r="AD1112" s="80"/>
      <c r="AE1112" s="80"/>
      <c r="AF1112" s="80"/>
      <c r="AG1112" s="80"/>
      <c r="AH1112" s="80"/>
      <c r="AI1112" s="80"/>
      <c r="AJ1112" s="80"/>
      <c r="AK1112" s="80"/>
      <c r="AL1112" s="80"/>
      <c r="AM1112" s="80"/>
      <c r="AN1112" s="80"/>
      <c r="AO1112" s="80"/>
      <c r="AP1112" s="80"/>
      <c r="AQ1112" s="80"/>
      <c r="AR1112" s="80"/>
      <c r="AS1112" s="80"/>
      <c r="AT1112" s="80"/>
      <c r="AU1112" s="80"/>
      <c r="AV1112" s="80"/>
      <c r="AW1112" s="80"/>
      <c r="AX1112" s="80"/>
    </row>
    <row r="1113" spans="1:50" x14ac:dyDescent="0.25">
      <c r="A1113" s="80"/>
      <c r="B1113" s="80"/>
      <c r="C1113" s="80"/>
      <c r="D1113" s="80"/>
      <c r="E1113" s="80"/>
      <c r="F1113" s="80"/>
      <c r="G1113" s="80"/>
      <c r="H1113" s="80"/>
      <c r="I1113" s="80"/>
      <c r="J1113" s="80"/>
      <c r="K1113" s="80"/>
      <c r="L1113" s="80"/>
      <c r="M1113" s="80"/>
      <c r="N1113" s="80"/>
      <c r="O1113" s="80"/>
      <c r="P1113" s="80"/>
      <c r="Q1113" s="80"/>
      <c r="R1113" s="80"/>
      <c r="S1113" s="80"/>
      <c r="T1113" s="80"/>
      <c r="U1113" s="80"/>
      <c r="V1113" s="80"/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  <c r="AH1113" s="80"/>
      <c r="AI1113" s="80"/>
      <c r="AJ1113" s="80"/>
      <c r="AK1113" s="80"/>
      <c r="AL1113" s="80"/>
      <c r="AM1113" s="80"/>
      <c r="AN1113" s="80"/>
      <c r="AO1113" s="80"/>
      <c r="AP1113" s="80"/>
      <c r="AQ1113" s="80"/>
      <c r="AR1113" s="80"/>
      <c r="AS1113" s="80"/>
      <c r="AT1113" s="80"/>
      <c r="AU1113" s="80"/>
      <c r="AV1113" s="80"/>
      <c r="AW1113" s="80"/>
      <c r="AX1113" s="80"/>
    </row>
    <row r="1114" spans="1:50" x14ac:dyDescent="0.25">
      <c r="A1114" s="80"/>
      <c r="B1114" s="80"/>
      <c r="C1114" s="80"/>
      <c r="D1114" s="80"/>
      <c r="E1114" s="80"/>
      <c r="F1114" s="80"/>
      <c r="G1114" s="80"/>
      <c r="H1114" s="80"/>
      <c r="I1114" s="80"/>
      <c r="J1114" s="80"/>
      <c r="K1114" s="80"/>
      <c r="L1114" s="80"/>
      <c r="M1114" s="80"/>
      <c r="N1114" s="80"/>
      <c r="O1114" s="80"/>
      <c r="P1114" s="80"/>
      <c r="Q1114" s="80"/>
      <c r="R1114" s="80"/>
      <c r="S1114" s="80"/>
      <c r="T1114" s="80"/>
      <c r="U1114" s="80"/>
      <c r="V1114" s="80"/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  <c r="AH1114" s="80"/>
      <c r="AI1114" s="80"/>
      <c r="AJ1114" s="80"/>
      <c r="AK1114" s="80"/>
      <c r="AL1114" s="80"/>
      <c r="AM1114" s="80"/>
      <c r="AN1114" s="80"/>
      <c r="AO1114" s="80"/>
      <c r="AP1114" s="80"/>
      <c r="AQ1114" s="80"/>
      <c r="AR1114" s="80"/>
      <c r="AS1114" s="80"/>
      <c r="AT1114" s="80"/>
      <c r="AU1114" s="80"/>
      <c r="AV1114" s="80"/>
      <c r="AW1114" s="80"/>
      <c r="AX1114" s="80"/>
    </row>
    <row r="1115" spans="1:50" x14ac:dyDescent="0.25">
      <c r="A1115" s="80"/>
      <c r="B1115" s="80"/>
      <c r="C1115" s="80"/>
      <c r="D1115" s="80"/>
      <c r="E1115" s="80"/>
      <c r="F1115" s="80"/>
      <c r="G1115" s="80"/>
      <c r="H1115" s="80"/>
      <c r="I1115" s="80"/>
      <c r="J1115" s="80"/>
      <c r="K1115" s="80"/>
      <c r="L1115" s="80"/>
      <c r="M1115" s="80"/>
      <c r="N1115" s="80"/>
      <c r="O1115" s="80"/>
      <c r="P1115" s="80"/>
      <c r="Q1115" s="80"/>
      <c r="R1115" s="80"/>
      <c r="S1115" s="80"/>
      <c r="T1115" s="80"/>
      <c r="U1115" s="80"/>
      <c r="V1115" s="80"/>
      <c r="W1115" s="80"/>
      <c r="X1115" s="80"/>
      <c r="Y1115" s="80"/>
      <c r="Z1115" s="80"/>
      <c r="AA1115" s="80"/>
      <c r="AB1115" s="80"/>
      <c r="AC1115" s="80"/>
      <c r="AD1115" s="80"/>
      <c r="AE1115" s="80"/>
      <c r="AF1115" s="80"/>
      <c r="AG1115" s="80"/>
      <c r="AH1115" s="80"/>
      <c r="AI1115" s="80"/>
      <c r="AJ1115" s="80"/>
      <c r="AK1115" s="80"/>
      <c r="AL1115" s="80"/>
      <c r="AM1115" s="80"/>
      <c r="AN1115" s="80"/>
      <c r="AO1115" s="80"/>
      <c r="AP1115" s="80"/>
      <c r="AQ1115" s="80"/>
      <c r="AR1115" s="80"/>
      <c r="AS1115" s="80"/>
      <c r="AT1115" s="80"/>
      <c r="AU1115" s="80"/>
      <c r="AV1115" s="80"/>
      <c r="AW1115" s="80"/>
      <c r="AX1115" s="80"/>
    </row>
    <row r="1116" spans="1:50" x14ac:dyDescent="0.25">
      <c r="A1116" s="80"/>
      <c r="B1116" s="80"/>
      <c r="C1116" s="80"/>
      <c r="D1116" s="80"/>
      <c r="E1116" s="80"/>
      <c r="F1116" s="80"/>
      <c r="G1116" s="80"/>
      <c r="H1116" s="80"/>
      <c r="I1116" s="80"/>
      <c r="J1116" s="80"/>
      <c r="K1116" s="80"/>
      <c r="L1116" s="80"/>
      <c r="M1116" s="80"/>
      <c r="N1116" s="80"/>
      <c r="O1116" s="80"/>
      <c r="P1116" s="80"/>
      <c r="Q1116" s="80"/>
      <c r="R1116" s="80"/>
      <c r="S1116" s="80"/>
      <c r="T1116" s="80"/>
      <c r="U1116" s="80"/>
      <c r="V1116" s="80"/>
      <c r="W1116" s="80"/>
      <c r="X1116" s="80"/>
      <c r="Y1116" s="80"/>
      <c r="Z1116" s="80"/>
      <c r="AA1116" s="80"/>
      <c r="AB1116" s="80"/>
      <c r="AC1116" s="80"/>
      <c r="AD1116" s="80"/>
      <c r="AE1116" s="80"/>
      <c r="AF1116" s="80"/>
      <c r="AG1116" s="80"/>
      <c r="AH1116" s="80"/>
      <c r="AI1116" s="80"/>
      <c r="AJ1116" s="80"/>
      <c r="AK1116" s="80"/>
      <c r="AL1116" s="80"/>
      <c r="AM1116" s="80"/>
      <c r="AN1116" s="80"/>
      <c r="AO1116" s="80"/>
      <c r="AP1116" s="80"/>
      <c r="AQ1116" s="80"/>
      <c r="AR1116" s="80"/>
      <c r="AS1116" s="80"/>
      <c r="AT1116" s="80"/>
      <c r="AU1116" s="80"/>
      <c r="AV1116" s="80"/>
      <c r="AW1116" s="80"/>
      <c r="AX1116" s="80"/>
    </row>
    <row r="1117" spans="1:50" x14ac:dyDescent="0.25">
      <c r="A1117" s="80"/>
      <c r="B1117" s="80"/>
      <c r="C1117" s="80"/>
      <c r="D1117" s="80"/>
      <c r="E1117" s="80"/>
      <c r="F1117" s="80"/>
      <c r="G1117" s="80"/>
      <c r="H1117" s="80"/>
      <c r="I1117" s="80"/>
      <c r="J1117" s="80"/>
      <c r="K1117" s="80"/>
      <c r="L1117" s="80"/>
      <c r="M1117" s="80"/>
      <c r="N1117" s="80"/>
      <c r="O1117" s="80"/>
      <c r="P1117" s="80"/>
      <c r="Q1117" s="80"/>
      <c r="R1117" s="80"/>
      <c r="S1117" s="80"/>
      <c r="T1117" s="80"/>
      <c r="U1117" s="80"/>
      <c r="V1117" s="80"/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  <c r="AH1117" s="80"/>
      <c r="AI1117" s="80"/>
      <c r="AJ1117" s="80"/>
      <c r="AK1117" s="80"/>
      <c r="AL1117" s="80"/>
      <c r="AM1117" s="80"/>
      <c r="AN1117" s="80"/>
      <c r="AO1117" s="80"/>
      <c r="AP1117" s="80"/>
      <c r="AQ1117" s="80"/>
      <c r="AR1117" s="80"/>
      <c r="AS1117" s="80"/>
      <c r="AT1117" s="80"/>
      <c r="AU1117" s="80"/>
      <c r="AV1117" s="80"/>
      <c r="AW1117" s="80"/>
      <c r="AX1117" s="80"/>
    </row>
    <row r="1118" spans="1:50" x14ac:dyDescent="0.25">
      <c r="A1118" s="80"/>
      <c r="B1118" s="80"/>
      <c r="C1118" s="80"/>
      <c r="D1118" s="80"/>
      <c r="E1118" s="80"/>
      <c r="F1118" s="80"/>
      <c r="G1118" s="80"/>
      <c r="H1118" s="80"/>
      <c r="I1118" s="80"/>
      <c r="J1118" s="80"/>
      <c r="K1118" s="80"/>
      <c r="L1118" s="80"/>
      <c r="M1118" s="80"/>
      <c r="N1118" s="80"/>
      <c r="O1118" s="80"/>
      <c r="P1118" s="80"/>
      <c r="Q1118" s="80"/>
      <c r="R1118" s="80"/>
      <c r="S1118" s="80"/>
      <c r="T1118" s="80"/>
      <c r="U1118" s="80"/>
      <c r="V1118" s="80"/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  <c r="AH1118" s="80"/>
      <c r="AI1118" s="80"/>
      <c r="AJ1118" s="80"/>
      <c r="AK1118" s="80"/>
      <c r="AL1118" s="80"/>
      <c r="AM1118" s="80"/>
      <c r="AN1118" s="80"/>
      <c r="AO1118" s="80"/>
      <c r="AP1118" s="80"/>
      <c r="AQ1118" s="80"/>
      <c r="AR1118" s="80"/>
      <c r="AS1118" s="80"/>
      <c r="AT1118" s="80"/>
      <c r="AU1118" s="80"/>
      <c r="AV1118" s="80"/>
      <c r="AW1118" s="80"/>
      <c r="AX1118" s="80"/>
    </row>
    <row r="1119" spans="1:50" x14ac:dyDescent="0.25">
      <c r="A1119" s="80"/>
      <c r="B1119" s="80"/>
      <c r="C1119" s="80"/>
      <c r="D1119" s="80"/>
      <c r="E1119" s="80"/>
      <c r="F1119" s="80"/>
      <c r="G1119" s="80"/>
      <c r="H1119" s="80"/>
      <c r="I1119" s="80"/>
      <c r="J1119" s="80"/>
      <c r="K1119" s="80"/>
      <c r="L1119" s="80"/>
      <c r="M1119" s="80"/>
      <c r="N1119" s="80"/>
      <c r="O1119" s="80"/>
      <c r="P1119" s="80"/>
      <c r="Q1119" s="80"/>
      <c r="R1119" s="80"/>
      <c r="S1119" s="80"/>
      <c r="T1119" s="80"/>
      <c r="U1119" s="80"/>
      <c r="V1119" s="80"/>
      <c r="W1119" s="80"/>
      <c r="X1119" s="80"/>
      <c r="Y1119" s="80"/>
      <c r="Z1119" s="80"/>
      <c r="AA1119" s="80"/>
      <c r="AB1119" s="80"/>
      <c r="AC1119" s="80"/>
      <c r="AD1119" s="80"/>
      <c r="AE1119" s="80"/>
      <c r="AF1119" s="80"/>
      <c r="AG1119" s="80"/>
      <c r="AH1119" s="80"/>
      <c r="AI1119" s="80"/>
      <c r="AJ1119" s="80"/>
      <c r="AK1119" s="80"/>
      <c r="AL1119" s="80"/>
      <c r="AM1119" s="80"/>
      <c r="AN1119" s="80"/>
      <c r="AO1119" s="80"/>
      <c r="AP1119" s="80"/>
      <c r="AQ1119" s="80"/>
      <c r="AR1119" s="80"/>
      <c r="AS1119" s="80"/>
      <c r="AT1119" s="80"/>
      <c r="AU1119" s="80"/>
      <c r="AV1119" s="80"/>
      <c r="AW1119" s="80"/>
      <c r="AX1119" s="80"/>
    </row>
    <row r="1120" spans="1:50" x14ac:dyDescent="0.25">
      <c r="A1120" s="80"/>
      <c r="B1120" s="80"/>
      <c r="C1120" s="80"/>
      <c r="D1120" s="80"/>
      <c r="E1120" s="80"/>
      <c r="F1120" s="80"/>
      <c r="G1120" s="80"/>
      <c r="H1120" s="80"/>
      <c r="I1120" s="80"/>
      <c r="J1120" s="80"/>
      <c r="K1120" s="80"/>
      <c r="L1120" s="80"/>
      <c r="M1120" s="80"/>
      <c r="N1120" s="80"/>
      <c r="O1120" s="80"/>
      <c r="P1120" s="80"/>
      <c r="Q1120" s="80"/>
      <c r="R1120" s="80"/>
      <c r="S1120" s="80"/>
      <c r="T1120" s="80"/>
      <c r="U1120" s="80"/>
      <c r="V1120" s="80"/>
      <c r="W1120" s="80"/>
      <c r="X1120" s="80"/>
      <c r="Y1120" s="80"/>
      <c r="Z1120" s="80"/>
      <c r="AA1120" s="80"/>
      <c r="AB1120" s="80"/>
      <c r="AC1120" s="80"/>
      <c r="AD1120" s="80"/>
      <c r="AE1120" s="80"/>
      <c r="AF1120" s="80"/>
      <c r="AG1120" s="80"/>
      <c r="AH1120" s="80"/>
      <c r="AI1120" s="80"/>
      <c r="AJ1120" s="80"/>
      <c r="AK1120" s="80"/>
      <c r="AL1120" s="80"/>
      <c r="AM1120" s="80"/>
      <c r="AN1120" s="80"/>
      <c r="AO1120" s="80"/>
      <c r="AP1120" s="80"/>
      <c r="AQ1120" s="80"/>
      <c r="AR1120" s="80"/>
      <c r="AS1120" s="80"/>
      <c r="AT1120" s="80"/>
      <c r="AU1120" s="80"/>
      <c r="AV1120" s="80"/>
      <c r="AW1120" s="80"/>
      <c r="AX1120" s="80"/>
    </row>
    <row r="1121" spans="1:50" x14ac:dyDescent="0.25">
      <c r="A1121" s="80"/>
      <c r="B1121" s="80"/>
      <c r="C1121" s="80"/>
      <c r="D1121" s="80"/>
      <c r="E1121" s="80"/>
      <c r="F1121" s="80"/>
      <c r="G1121" s="80"/>
      <c r="H1121" s="80"/>
      <c r="I1121" s="80"/>
      <c r="J1121" s="80"/>
      <c r="K1121" s="80"/>
      <c r="L1121" s="80"/>
      <c r="M1121" s="80"/>
      <c r="N1121" s="80"/>
      <c r="O1121" s="80"/>
      <c r="P1121" s="80"/>
      <c r="Q1121" s="80"/>
      <c r="R1121" s="80"/>
      <c r="S1121" s="80"/>
      <c r="T1121" s="80"/>
      <c r="U1121" s="80"/>
      <c r="V1121" s="80"/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  <c r="AH1121" s="80"/>
      <c r="AI1121" s="80"/>
      <c r="AJ1121" s="80"/>
      <c r="AK1121" s="80"/>
      <c r="AL1121" s="80"/>
      <c r="AM1121" s="80"/>
      <c r="AN1121" s="80"/>
      <c r="AO1121" s="80"/>
      <c r="AP1121" s="80"/>
      <c r="AQ1121" s="80"/>
      <c r="AR1121" s="80"/>
      <c r="AS1121" s="80"/>
      <c r="AT1121" s="80"/>
      <c r="AU1121" s="80"/>
      <c r="AV1121" s="80"/>
      <c r="AW1121" s="80"/>
      <c r="AX1121" s="80"/>
    </row>
    <row r="1122" spans="1:50" x14ac:dyDescent="0.25">
      <c r="A1122" s="80"/>
      <c r="B1122" s="80"/>
      <c r="C1122" s="80"/>
      <c r="D1122" s="80"/>
      <c r="E1122" s="80"/>
      <c r="F1122" s="80"/>
      <c r="G1122" s="80"/>
      <c r="H1122" s="80"/>
      <c r="I1122" s="80"/>
      <c r="J1122" s="80"/>
      <c r="K1122" s="80"/>
      <c r="L1122" s="80"/>
      <c r="M1122" s="80"/>
      <c r="N1122" s="80"/>
      <c r="O1122" s="80"/>
      <c r="P1122" s="80"/>
      <c r="Q1122" s="80"/>
      <c r="R1122" s="80"/>
      <c r="S1122" s="80"/>
      <c r="T1122" s="80"/>
      <c r="U1122" s="80"/>
      <c r="V1122" s="80"/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  <c r="AH1122" s="80"/>
      <c r="AI1122" s="80"/>
      <c r="AJ1122" s="80"/>
      <c r="AK1122" s="80"/>
      <c r="AL1122" s="80"/>
      <c r="AM1122" s="80"/>
      <c r="AN1122" s="80"/>
      <c r="AO1122" s="80"/>
      <c r="AP1122" s="80"/>
      <c r="AQ1122" s="80"/>
      <c r="AR1122" s="80"/>
      <c r="AS1122" s="80"/>
      <c r="AT1122" s="80"/>
      <c r="AU1122" s="80"/>
      <c r="AV1122" s="80"/>
      <c r="AW1122" s="80"/>
      <c r="AX1122" s="80"/>
    </row>
    <row r="1123" spans="1:50" x14ac:dyDescent="0.25">
      <c r="A1123" s="80"/>
      <c r="B1123" s="80"/>
      <c r="C1123" s="80"/>
      <c r="D1123" s="80"/>
      <c r="E1123" s="80"/>
      <c r="F1123" s="80"/>
      <c r="G1123" s="80"/>
      <c r="H1123" s="80"/>
      <c r="I1123" s="80"/>
      <c r="J1123" s="80"/>
      <c r="K1123" s="80"/>
      <c r="L1123" s="80"/>
      <c r="M1123" s="80"/>
      <c r="N1123" s="80"/>
      <c r="O1123" s="80"/>
      <c r="P1123" s="80"/>
      <c r="Q1123" s="80"/>
      <c r="R1123" s="80"/>
      <c r="S1123" s="80"/>
      <c r="T1123" s="80"/>
      <c r="U1123" s="80"/>
      <c r="V1123" s="80"/>
      <c r="W1123" s="80"/>
      <c r="X1123" s="80"/>
      <c r="Y1123" s="80"/>
      <c r="Z1123" s="80"/>
      <c r="AA1123" s="80"/>
      <c r="AB1123" s="80"/>
      <c r="AC1123" s="80"/>
      <c r="AD1123" s="80"/>
      <c r="AE1123" s="80"/>
      <c r="AF1123" s="80"/>
      <c r="AG1123" s="80"/>
      <c r="AH1123" s="80"/>
      <c r="AI1123" s="80"/>
      <c r="AJ1123" s="80"/>
      <c r="AK1123" s="80"/>
      <c r="AL1123" s="80"/>
      <c r="AM1123" s="80"/>
      <c r="AN1123" s="80"/>
      <c r="AO1123" s="80"/>
      <c r="AP1123" s="80"/>
      <c r="AQ1123" s="80"/>
      <c r="AR1123" s="80"/>
      <c r="AS1123" s="80"/>
      <c r="AT1123" s="80"/>
      <c r="AU1123" s="80"/>
      <c r="AV1123" s="80"/>
      <c r="AW1123" s="80"/>
      <c r="AX1123" s="80"/>
    </row>
    <row r="1124" spans="1:50" x14ac:dyDescent="0.25">
      <c r="A1124" s="80"/>
      <c r="B1124" s="80"/>
      <c r="C1124" s="80"/>
      <c r="D1124" s="80"/>
      <c r="E1124" s="80"/>
      <c r="F1124" s="80"/>
      <c r="G1124" s="80"/>
      <c r="H1124" s="80"/>
      <c r="I1124" s="80"/>
      <c r="J1124" s="80"/>
      <c r="K1124" s="80"/>
      <c r="L1124" s="80"/>
      <c r="M1124" s="80"/>
      <c r="N1124" s="80"/>
      <c r="O1124" s="80"/>
      <c r="P1124" s="80"/>
      <c r="Q1124" s="80"/>
      <c r="R1124" s="80"/>
      <c r="S1124" s="80"/>
      <c r="T1124" s="80"/>
      <c r="U1124" s="80"/>
      <c r="V1124" s="80"/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  <c r="AH1124" s="80"/>
      <c r="AI1124" s="80"/>
      <c r="AJ1124" s="80"/>
      <c r="AK1124" s="80"/>
      <c r="AL1124" s="80"/>
      <c r="AM1124" s="80"/>
      <c r="AN1124" s="80"/>
      <c r="AO1124" s="80"/>
      <c r="AP1124" s="80"/>
      <c r="AQ1124" s="80"/>
      <c r="AR1124" s="80"/>
      <c r="AS1124" s="80"/>
      <c r="AT1124" s="80"/>
      <c r="AU1124" s="80"/>
      <c r="AV1124" s="80"/>
      <c r="AW1124" s="80"/>
      <c r="AX1124" s="80"/>
    </row>
    <row r="1125" spans="1:50" x14ac:dyDescent="0.25">
      <c r="A1125" s="80"/>
      <c r="B1125" s="80"/>
      <c r="C1125" s="80"/>
      <c r="D1125" s="80"/>
      <c r="E1125" s="80"/>
      <c r="F1125" s="80"/>
      <c r="G1125" s="80"/>
      <c r="H1125" s="80"/>
      <c r="I1125" s="80"/>
      <c r="J1125" s="80"/>
      <c r="K1125" s="80"/>
      <c r="L1125" s="80"/>
      <c r="M1125" s="80"/>
      <c r="N1125" s="80"/>
      <c r="O1125" s="80"/>
      <c r="P1125" s="80"/>
      <c r="Q1125" s="80"/>
      <c r="R1125" s="80"/>
      <c r="S1125" s="80"/>
      <c r="T1125" s="80"/>
      <c r="U1125" s="80"/>
      <c r="V1125" s="80"/>
      <c r="W1125" s="80"/>
      <c r="X1125" s="80"/>
      <c r="Y1125" s="80"/>
      <c r="Z1125" s="80"/>
      <c r="AA1125" s="80"/>
      <c r="AB1125" s="80"/>
      <c r="AC1125" s="80"/>
      <c r="AD1125" s="80"/>
      <c r="AE1125" s="80"/>
      <c r="AF1125" s="80"/>
      <c r="AG1125" s="80"/>
      <c r="AH1125" s="80"/>
      <c r="AI1125" s="80"/>
      <c r="AJ1125" s="80"/>
      <c r="AK1125" s="80"/>
      <c r="AL1125" s="80"/>
      <c r="AM1125" s="80"/>
      <c r="AN1125" s="80"/>
      <c r="AO1125" s="80"/>
      <c r="AP1125" s="80"/>
      <c r="AQ1125" s="80"/>
      <c r="AR1125" s="80"/>
      <c r="AS1125" s="80"/>
      <c r="AT1125" s="80"/>
      <c r="AU1125" s="80"/>
      <c r="AV1125" s="80"/>
      <c r="AW1125" s="80"/>
      <c r="AX1125" s="80"/>
    </row>
    <row r="1126" spans="1:50" x14ac:dyDescent="0.25">
      <c r="A1126" s="80"/>
      <c r="B1126" s="80"/>
      <c r="C1126" s="80"/>
      <c r="D1126" s="80"/>
      <c r="E1126" s="80"/>
      <c r="F1126" s="80"/>
      <c r="G1126" s="80"/>
      <c r="H1126" s="80"/>
      <c r="I1126" s="80"/>
      <c r="J1126" s="80"/>
      <c r="K1126" s="80"/>
      <c r="L1126" s="80"/>
      <c r="M1126" s="80"/>
      <c r="N1126" s="80"/>
      <c r="O1126" s="80"/>
      <c r="P1126" s="80"/>
      <c r="Q1126" s="80"/>
      <c r="R1126" s="80"/>
      <c r="S1126" s="80"/>
      <c r="T1126" s="80"/>
      <c r="U1126" s="80"/>
      <c r="V1126" s="80"/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  <c r="AH1126" s="80"/>
      <c r="AI1126" s="80"/>
      <c r="AJ1126" s="80"/>
      <c r="AK1126" s="80"/>
      <c r="AL1126" s="80"/>
      <c r="AM1126" s="80"/>
      <c r="AN1126" s="80"/>
      <c r="AO1126" s="80"/>
      <c r="AP1126" s="80"/>
      <c r="AQ1126" s="80"/>
      <c r="AR1126" s="80"/>
      <c r="AS1126" s="80"/>
      <c r="AT1126" s="80"/>
      <c r="AU1126" s="80"/>
      <c r="AV1126" s="80"/>
      <c r="AW1126" s="80"/>
      <c r="AX1126" s="80"/>
    </row>
    <row r="1127" spans="1:50" x14ac:dyDescent="0.25">
      <c r="A1127" s="80"/>
      <c r="B1127" s="80"/>
      <c r="C1127" s="80"/>
      <c r="D1127" s="80"/>
      <c r="E1127" s="80"/>
      <c r="F1127" s="80"/>
      <c r="G1127" s="80"/>
      <c r="H1127" s="80"/>
      <c r="I1127" s="80"/>
      <c r="J1127" s="80"/>
      <c r="K1127" s="80"/>
      <c r="L1127" s="80"/>
      <c r="M1127" s="80"/>
      <c r="N1127" s="80"/>
      <c r="O1127" s="80"/>
      <c r="P1127" s="80"/>
      <c r="Q1127" s="80"/>
      <c r="R1127" s="80"/>
      <c r="S1127" s="80"/>
      <c r="T1127" s="80"/>
      <c r="U1127" s="80"/>
      <c r="V1127" s="80"/>
      <c r="W1127" s="80"/>
      <c r="X1127" s="80"/>
      <c r="Y1127" s="80"/>
      <c r="Z1127" s="80"/>
      <c r="AA1127" s="80"/>
      <c r="AB1127" s="80"/>
      <c r="AC1127" s="80"/>
      <c r="AD1127" s="80"/>
      <c r="AE1127" s="80"/>
      <c r="AF1127" s="80"/>
      <c r="AG1127" s="80"/>
      <c r="AH1127" s="80"/>
      <c r="AI1127" s="80"/>
      <c r="AJ1127" s="80"/>
      <c r="AK1127" s="80"/>
      <c r="AL1127" s="80"/>
      <c r="AM1127" s="80"/>
      <c r="AN1127" s="80"/>
      <c r="AO1127" s="80"/>
      <c r="AP1127" s="80"/>
      <c r="AQ1127" s="80"/>
      <c r="AR1127" s="80"/>
      <c r="AS1127" s="80"/>
      <c r="AT1127" s="80"/>
      <c r="AU1127" s="80"/>
      <c r="AV1127" s="80"/>
      <c r="AW1127" s="80"/>
      <c r="AX1127" s="80"/>
    </row>
    <row r="1128" spans="1:50" x14ac:dyDescent="0.25">
      <c r="A1128" s="80"/>
      <c r="B1128" s="80"/>
      <c r="C1128" s="80"/>
      <c r="D1128" s="80"/>
      <c r="E1128" s="80"/>
      <c r="F1128" s="80"/>
      <c r="G1128" s="80"/>
      <c r="H1128" s="80"/>
      <c r="I1128" s="80"/>
      <c r="J1128" s="80"/>
      <c r="K1128" s="80"/>
      <c r="L1128" s="80"/>
      <c r="M1128" s="80"/>
      <c r="N1128" s="80"/>
      <c r="O1128" s="80"/>
      <c r="P1128" s="80"/>
      <c r="Q1128" s="80"/>
      <c r="R1128" s="80"/>
      <c r="S1128" s="80"/>
      <c r="T1128" s="80"/>
      <c r="U1128" s="80"/>
      <c r="V1128" s="80"/>
      <c r="W1128" s="80"/>
      <c r="X1128" s="80"/>
      <c r="Y1128" s="80"/>
      <c r="Z1128" s="80"/>
      <c r="AA1128" s="80"/>
      <c r="AB1128" s="80"/>
      <c r="AC1128" s="80"/>
      <c r="AD1128" s="80"/>
      <c r="AE1128" s="80"/>
      <c r="AF1128" s="80"/>
      <c r="AG1128" s="80"/>
      <c r="AH1128" s="80"/>
      <c r="AI1128" s="80"/>
      <c r="AJ1128" s="80"/>
      <c r="AK1128" s="80"/>
      <c r="AL1128" s="80"/>
      <c r="AM1128" s="80"/>
      <c r="AN1128" s="80"/>
      <c r="AO1128" s="80"/>
      <c r="AP1128" s="80"/>
      <c r="AQ1128" s="80"/>
      <c r="AR1128" s="80"/>
      <c r="AS1128" s="80"/>
      <c r="AT1128" s="80"/>
      <c r="AU1128" s="80"/>
      <c r="AV1128" s="80"/>
      <c r="AW1128" s="80"/>
      <c r="AX1128" s="80"/>
    </row>
    <row r="1129" spans="1:50" x14ac:dyDescent="0.25">
      <c r="A1129" s="80"/>
      <c r="B1129" s="80"/>
      <c r="C1129" s="80"/>
      <c r="D1129" s="80"/>
      <c r="E1129" s="80"/>
      <c r="F1129" s="80"/>
      <c r="G1129" s="80"/>
      <c r="H1129" s="80"/>
      <c r="I1129" s="80"/>
      <c r="J1129" s="80"/>
      <c r="K1129" s="80"/>
      <c r="L1129" s="80"/>
      <c r="M1129" s="80"/>
      <c r="N1129" s="80"/>
      <c r="O1129" s="80"/>
      <c r="P1129" s="80"/>
      <c r="Q1129" s="80"/>
      <c r="R1129" s="80"/>
      <c r="S1129" s="80"/>
      <c r="T1129" s="80"/>
      <c r="U1129" s="80"/>
      <c r="V1129" s="80"/>
      <c r="W1129" s="80"/>
      <c r="X1129" s="80"/>
      <c r="Y1129" s="80"/>
      <c r="Z1129" s="80"/>
      <c r="AA1129" s="80"/>
      <c r="AB1129" s="80"/>
      <c r="AC1129" s="80"/>
      <c r="AD1129" s="80"/>
      <c r="AE1129" s="80"/>
      <c r="AF1129" s="80"/>
      <c r="AG1129" s="80"/>
      <c r="AH1129" s="80"/>
      <c r="AI1129" s="80"/>
      <c r="AJ1129" s="80"/>
      <c r="AK1129" s="80"/>
      <c r="AL1129" s="80"/>
      <c r="AM1129" s="80"/>
      <c r="AN1129" s="80"/>
      <c r="AO1129" s="80"/>
      <c r="AP1129" s="80"/>
      <c r="AQ1129" s="80"/>
      <c r="AR1129" s="80"/>
      <c r="AS1129" s="80"/>
      <c r="AT1129" s="80"/>
      <c r="AU1129" s="80"/>
      <c r="AV1129" s="80"/>
      <c r="AW1129" s="80"/>
      <c r="AX1129" s="80"/>
    </row>
    <row r="1130" spans="1:50" x14ac:dyDescent="0.25">
      <c r="A1130" s="80"/>
      <c r="B1130" s="80"/>
      <c r="C1130" s="80"/>
      <c r="D1130" s="80"/>
      <c r="E1130" s="80"/>
      <c r="F1130" s="80"/>
      <c r="G1130" s="80"/>
      <c r="H1130" s="80"/>
      <c r="I1130" s="80"/>
      <c r="J1130" s="80"/>
      <c r="K1130" s="80"/>
      <c r="L1130" s="80"/>
      <c r="M1130" s="80"/>
      <c r="N1130" s="80"/>
      <c r="O1130" s="80"/>
      <c r="P1130" s="80"/>
      <c r="Q1130" s="80"/>
      <c r="R1130" s="80"/>
      <c r="S1130" s="80"/>
      <c r="T1130" s="80"/>
      <c r="U1130" s="80"/>
      <c r="V1130" s="80"/>
      <c r="W1130" s="80"/>
      <c r="X1130" s="80"/>
      <c r="Y1130" s="80"/>
      <c r="Z1130" s="80"/>
      <c r="AA1130" s="80"/>
      <c r="AB1130" s="80"/>
      <c r="AC1130" s="80"/>
      <c r="AD1130" s="80"/>
      <c r="AE1130" s="80"/>
      <c r="AF1130" s="80"/>
      <c r="AG1130" s="80"/>
      <c r="AH1130" s="80"/>
      <c r="AI1130" s="80"/>
      <c r="AJ1130" s="80"/>
      <c r="AK1130" s="80"/>
      <c r="AL1130" s="80"/>
      <c r="AM1130" s="80"/>
      <c r="AN1130" s="80"/>
      <c r="AO1130" s="80"/>
      <c r="AP1130" s="80"/>
      <c r="AQ1130" s="80"/>
      <c r="AR1130" s="80"/>
      <c r="AS1130" s="80"/>
      <c r="AT1130" s="80"/>
      <c r="AU1130" s="80"/>
      <c r="AV1130" s="80"/>
      <c r="AW1130" s="80"/>
      <c r="AX1130" s="80"/>
    </row>
    <row r="1131" spans="1:50" x14ac:dyDescent="0.25">
      <c r="A1131" s="80"/>
      <c r="B1131" s="80"/>
      <c r="C1131" s="80"/>
      <c r="D1131" s="80"/>
      <c r="E1131" s="80"/>
      <c r="F1131" s="80"/>
      <c r="G1131" s="80"/>
      <c r="H1131" s="80"/>
      <c r="I1131" s="80"/>
      <c r="J1131" s="80"/>
      <c r="K1131" s="80"/>
      <c r="L1131" s="80"/>
      <c r="M1131" s="80"/>
      <c r="N1131" s="80"/>
      <c r="O1131" s="80"/>
      <c r="P1131" s="80"/>
      <c r="Q1131" s="80"/>
      <c r="R1131" s="80"/>
      <c r="S1131" s="80"/>
      <c r="T1131" s="80"/>
      <c r="U1131" s="80"/>
      <c r="V1131" s="80"/>
      <c r="W1131" s="80"/>
      <c r="X1131" s="80"/>
      <c r="Y1131" s="80"/>
      <c r="Z1131" s="80"/>
      <c r="AA1131" s="80"/>
      <c r="AB1131" s="80"/>
      <c r="AC1131" s="80"/>
      <c r="AD1131" s="80"/>
      <c r="AE1131" s="80"/>
      <c r="AF1131" s="80"/>
      <c r="AG1131" s="80"/>
      <c r="AH1131" s="80"/>
      <c r="AI1131" s="80"/>
      <c r="AJ1131" s="80"/>
      <c r="AK1131" s="80"/>
      <c r="AL1131" s="80"/>
      <c r="AM1131" s="80"/>
      <c r="AN1131" s="80"/>
      <c r="AO1131" s="80"/>
      <c r="AP1131" s="80"/>
      <c r="AQ1131" s="80"/>
      <c r="AR1131" s="80"/>
      <c r="AS1131" s="80"/>
      <c r="AT1131" s="80"/>
      <c r="AU1131" s="80"/>
      <c r="AV1131" s="80"/>
      <c r="AW1131" s="80"/>
      <c r="AX1131" s="80"/>
    </row>
    <row r="1132" spans="1:50" x14ac:dyDescent="0.25">
      <c r="A1132" s="80"/>
      <c r="B1132" s="80"/>
      <c r="C1132" s="80"/>
      <c r="D1132" s="80"/>
      <c r="E1132" s="80"/>
      <c r="F1132" s="80"/>
      <c r="G1132" s="80"/>
      <c r="H1132" s="80"/>
      <c r="I1132" s="80"/>
      <c r="J1132" s="80"/>
      <c r="K1132" s="80"/>
      <c r="L1132" s="80"/>
      <c r="M1132" s="80"/>
      <c r="N1132" s="80"/>
      <c r="O1132" s="80"/>
      <c r="P1132" s="80"/>
      <c r="Q1132" s="80"/>
      <c r="R1132" s="80"/>
      <c r="S1132" s="80"/>
      <c r="T1132" s="80"/>
      <c r="U1132" s="80"/>
      <c r="V1132" s="80"/>
      <c r="W1132" s="80"/>
      <c r="X1132" s="80"/>
      <c r="Y1132" s="80"/>
      <c r="Z1132" s="80"/>
      <c r="AA1132" s="80"/>
      <c r="AB1132" s="80"/>
      <c r="AC1132" s="80"/>
      <c r="AD1132" s="80"/>
      <c r="AE1132" s="80"/>
      <c r="AF1132" s="80"/>
      <c r="AG1132" s="80"/>
      <c r="AH1132" s="80"/>
      <c r="AI1132" s="80"/>
      <c r="AJ1132" s="80"/>
      <c r="AK1132" s="80"/>
      <c r="AL1132" s="80"/>
      <c r="AM1132" s="80"/>
      <c r="AN1132" s="80"/>
      <c r="AO1132" s="80"/>
      <c r="AP1132" s="80"/>
      <c r="AQ1132" s="80"/>
      <c r="AR1132" s="80"/>
      <c r="AS1132" s="80"/>
      <c r="AT1132" s="80"/>
      <c r="AU1132" s="80"/>
      <c r="AV1132" s="80"/>
      <c r="AW1132" s="80"/>
      <c r="AX1132" s="80"/>
    </row>
    <row r="1133" spans="1:50" x14ac:dyDescent="0.25">
      <c r="A1133" s="80"/>
      <c r="B1133" s="80"/>
      <c r="C1133" s="80"/>
      <c r="D1133" s="80"/>
      <c r="E1133" s="80"/>
      <c r="F1133" s="80"/>
      <c r="G1133" s="80"/>
      <c r="H1133" s="80"/>
      <c r="I1133" s="80"/>
      <c r="J1133" s="80"/>
      <c r="K1133" s="80"/>
      <c r="L1133" s="80"/>
      <c r="M1133" s="80"/>
      <c r="N1133" s="80"/>
      <c r="O1133" s="80"/>
      <c r="P1133" s="80"/>
      <c r="Q1133" s="80"/>
      <c r="R1133" s="80"/>
      <c r="S1133" s="80"/>
      <c r="T1133" s="80"/>
      <c r="U1133" s="80"/>
      <c r="V1133" s="80"/>
      <c r="W1133" s="80"/>
      <c r="X1133" s="80"/>
      <c r="Y1133" s="80"/>
      <c r="Z1133" s="80"/>
      <c r="AA1133" s="80"/>
      <c r="AB1133" s="80"/>
      <c r="AC1133" s="80"/>
      <c r="AD1133" s="80"/>
      <c r="AE1133" s="80"/>
      <c r="AF1133" s="80"/>
      <c r="AG1133" s="80"/>
      <c r="AH1133" s="80"/>
      <c r="AI1133" s="80"/>
      <c r="AJ1133" s="80"/>
      <c r="AK1133" s="80"/>
      <c r="AL1133" s="80"/>
      <c r="AM1133" s="80"/>
      <c r="AN1133" s="80"/>
      <c r="AO1133" s="80"/>
      <c r="AP1133" s="80"/>
      <c r="AQ1133" s="80"/>
      <c r="AR1133" s="80"/>
      <c r="AS1133" s="80"/>
      <c r="AT1133" s="80"/>
      <c r="AU1133" s="80"/>
      <c r="AV1133" s="80"/>
      <c r="AW1133" s="80"/>
      <c r="AX1133" s="80"/>
    </row>
    <row r="1134" spans="1:50" x14ac:dyDescent="0.25">
      <c r="A1134" s="80"/>
      <c r="B1134" s="80"/>
      <c r="C1134" s="80"/>
      <c r="D1134" s="80"/>
      <c r="E1134" s="80"/>
      <c r="F1134" s="80"/>
      <c r="G1134" s="80"/>
      <c r="H1134" s="80"/>
      <c r="I1134" s="80"/>
      <c r="J1134" s="80"/>
      <c r="K1134" s="80"/>
      <c r="L1134" s="80"/>
      <c r="M1134" s="80"/>
      <c r="N1134" s="80"/>
      <c r="O1134" s="80"/>
      <c r="P1134" s="80"/>
      <c r="Q1134" s="80"/>
      <c r="R1134" s="80"/>
      <c r="S1134" s="80"/>
      <c r="T1134" s="80"/>
      <c r="U1134" s="80"/>
      <c r="V1134" s="80"/>
      <c r="W1134" s="80"/>
      <c r="X1134" s="80"/>
      <c r="Y1134" s="80"/>
      <c r="Z1134" s="80"/>
      <c r="AA1134" s="80"/>
      <c r="AB1134" s="80"/>
      <c r="AC1134" s="80"/>
      <c r="AD1134" s="80"/>
      <c r="AE1134" s="80"/>
      <c r="AF1134" s="80"/>
      <c r="AG1134" s="80"/>
      <c r="AH1134" s="80"/>
      <c r="AI1134" s="80"/>
      <c r="AJ1134" s="80"/>
      <c r="AK1134" s="80"/>
      <c r="AL1134" s="80"/>
      <c r="AM1134" s="80"/>
      <c r="AN1134" s="80"/>
      <c r="AO1134" s="80"/>
      <c r="AP1134" s="80"/>
      <c r="AQ1134" s="80"/>
      <c r="AR1134" s="80"/>
      <c r="AS1134" s="80"/>
      <c r="AT1134" s="80"/>
      <c r="AU1134" s="80"/>
      <c r="AV1134" s="80"/>
      <c r="AW1134" s="80"/>
      <c r="AX1134" s="80"/>
    </row>
    <row r="1135" spans="1:50" x14ac:dyDescent="0.25">
      <c r="A1135" s="80"/>
      <c r="B1135" s="80"/>
      <c r="C1135" s="80"/>
      <c r="D1135" s="80"/>
      <c r="E1135" s="80"/>
      <c r="F1135" s="80"/>
      <c r="G1135" s="80"/>
      <c r="H1135" s="80"/>
      <c r="I1135" s="80"/>
      <c r="J1135" s="80"/>
      <c r="K1135" s="80"/>
      <c r="L1135" s="80"/>
      <c r="M1135" s="80"/>
      <c r="N1135" s="80"/>
      <c r="O1135" s="80"/>
      <c r="P1135" s="80"/>
      <c r="Q1135" s="80"/>
      <c r="R1135" s="80"/>
      <c r="S1135" s="80"/>
      <c r="T1135" s="80"/>
      <c r="U1135" s="80"/>
      <c r="V1135" s="80"/>
      <c r="W1135" s="80"/>
      <c r="X1135" s="80"/>
      <c r="Y1135" s="80"/>
      <c r="Z1135" s="80"/>
      <c r="AA1135" s="80"/>
      <c r="AB1135" s="80"/>
      <c r="AC1135" s="80"/>
      <c r="AD1135" s="80"/>
      <c r="AE1135" s="80"/>
      <c r="AF1135" s="80"/>
      <c r="AG1135" s="80"/>
      <c r="AH1135" s="80"/>
      <c r="AI1135" s="80"/>
      <c r="AJ1135" s="80"/>
      <c r="AK1135" s="80"/>
      <c r="AL1135" s="80"/>
      <c r="AM1135" s="80"/>
      <c r="AN1135" s="80"/>
      <c r="AO1135" s="80"/>
      <c r="AP1135" s="80"/>
      <c r="AQ1135" s="80"/>
      <c r="AR1135" s="80"/>
      <c r="AS1135" s="80"/>
      <c r="AT1135" s="80"/>
      <c r="AU1135" s="80"/>
      <c r="AV1135" s="80"/>
      <c r="AW1135" s="80"/>
      <c r="AX1135" s="80"/>
    </row>
    <row r="1136" spans="1:50" x14ac:dyDescent="0.25">
      <c r="A1136" s="80"/>
      <c r="B1136" s="80"/>
      <c r="C1136" s="80"/>
      <c r="D1136" s="80"/>
      <c r="E1136" s="80"/>
      <c r="F1136" s="80"/>
      <c r="G1136" s="80"/>
      <c r="H1136" s="80"/>
      <c r="I1136" s="80"/>
      <c r="J1136" s="80"/>
      <c r="K1136" s="80"/>
      <c r="L1136" s="80"/>
      <c r="M1136" s="80"/>
      <c r="N1136" s="80"/>
      <c r="O1136" s="80"/>
      <c r="P1136" s="80"/>
      <c r="Q1136" s="80"/>
      <c r="R1136" s="80"/>
      <c r="S1136" s="80"/>
      <c r="T1136" s="80"/>
      <c r="U1136" s="80"/>
      <c r="V1136" s="80"/>
      <c r="W1136" s="80"/>
      <c r="X1136" s="80"/>
      <c r="Y1136" s="80"/>
      <c r="Z1136" s="80"/>
      <c r="AA1136" s="80"/>
      <c r="AB1136" s="80"/>
      <c r="AC1136" s="80"/>
      <c r="AD1136" s="80"/>
      <c r="AE1136" s="80"/>
      <c r="AF1136" s="80"/>
      <c r="AG1136" s="80"/>
      <c r="AH1136" s="80"/>
      <c r="AI1136" s="80"/>
      <c r="AJ1136" s="80"/>
      <c r="AK1136" s="80"/>
      <c r="AL1136" s="80"/>
      <c r="AM1136" s="80"/>
      <c r="AN1136" s="80"/>
      <c r="AO1136" s="80"/>
      <c r="AP1136" s="80"/>
      <c r="AQ1136" s="80"/>
      <c r="AR1136" s="80"/>
      <c r="AS1136" s="80"/>
      <c r="AT1136" s="80"/>
      <c r="AU1136" s="80"/>
      <c r="AV1136" s="80"/>
      <c r="AW1136" s="80"/>
      <c r="AX1136" s="80"/>
    </row>
    <row r="1137" spans="1:50" x14ac:dyDescent="0.25">
      <c r="A1137" s="80"/>
      <c r="B1137" s="80"/>
      <c r="C1137" s="80"/>
      <c r="D1137" s="80"/>
      <c r="E1137" s="80"/>
      <c r="F1137" s="80"/>
      <c r="G1137" s="80"/>
      <c r="H1137" s="80"/>
      <c r="I1137" s="80"/>
      <c r="J1137" s="80"/>
      <c r="K1137" s="80"/>
      <c r="L1137" s="80"/>
      <c r="M1137" s="80"/>
      <c r="N1137" s="80"/>
      <c r="O1137" s="80"/>
      <c r="P1137" s="80"/>
      <c r="Q1137" s="80"/>
      <c r="R1137" s="80"/>
      <c r="S1137" s="80"/>
      <c r="T1137" s="80"/>
      <c r="U1137" s="80"/>
      <c r="V1137" s="80"/>
      <c r="W1137" s="80"/>
      <c r="X1137" s="80"/>
      <c r="Y1137" s="80"/>
      <c r="Z1137" s="80"/>
      <c r="AA1137" s="80"/>
      <c r="AB1137" s="80"/>
      <c r="AC1137" s="80"/>
      <c r="AD1137" s="80"/>
      <c r="AE1137" s="80"/>
      <c r="AF1137" s="80"/>
      <c r="AG1137" s="80"/>
      <c r="AH1137" s="80"/>
      <c r="AI1137" s="80"/>
      <c r="AJ1137" s="80"/>
      <c r="AK1137" s="80"/>
      <c r="AL1137" s="80"/>
      <c r="AM1137" s="80"/>
      <c r="AN1137" s="80"/>
      <c r="AO1137" s="80"/>
      <c r="AP1137" s="80"/>
      <c r="AQ1137" s="80"/>
      <c r="AR1137" s="80"/>
      <c r="AS1137" s="80"/>
      <c r="AT1137" s="80"/>
      <c r="AU1137" s="80"/>
      <c r="AV1137" s="80"/>
      <c r="AW1137" s="80"/>
      <c r="AX1137" s="80"/>
    </row>
    <row r="1138" spans="1:50" x14ac:dyDescent="0.25">
      <c r="A1138" s="80"/>
      <c r="B1138" s="80"/>
      <c r="C1138" s="80"/>
      <c r="D1138" s="80"/>
      <c r="E1138" s="80"/>
      <c r="F1138" s="80"/>
      <c r="G1138" s="80"/>
      <c r="H1138" s="80"/>
      <c r="I1138" s="80"/>
      <c r="J1138" s="80"/>
      <c r="K1138" s="80"/>
      <c r="L1138" s="80"/>
      <c r="M1138" s="80"/>
      <c r="N1138" s="80"/>
      <c r="O1138" s="80"/>
      <c r="P1138" s="80"/>
      <c r="Q1138" s="80"/>
      <c r="R1138" s="80"/>
      <c r="S1138" s="80"/>
      <c r="T1138" s="80"/>
      <c r="U1138" s="80"/>
      <c r="V1138" s="80"/>
      <c r="W1138" s="80"/>
      <c r="X1138" s="80"/>
      <c r="Y1138" s="80"/>
      <c r="Z1138" s="80"/>
      <c r="AA1138" s="80"/>
      <c r="AB1138" s="80"/>
      <c r="AC1138" s="80"/>
      <c r="AD1138" s="80"/>
      <c r="AE1138" s="80"/>
      <c r="AF1138" s="80"/>
      <c r="AG1138" s="80"/>
      <c r="AH1138" s="80"/>
      <c r="AI1138" s="80"/>
      <c r="AJ1138" s="80"/>
      <c r="AK1138" s="80"/>
      <c r="AL1138" s="80"/>
      <c r="AM1138" s="80"/>
      <c r="AN1138" s="80"/>
      <c r="AO1138" s="80"/>
      <c r="AP1138" s="80"/>
      <c r="AQ1138" s="80"/>
      <c r="AR1138" s="80"/>
      <c r="AS1138" s="80"/>
      <c r="AT1138" s="80"/>
      <c r="AU1138" s="80"/>
      <c r="AV1138" s="80"/>
      <c r="AW1138" s="80"/>
      <c r="AX1138" s="80"/>
    </row>
    <row r="1139" spans="1:50" x14ac:dyDescent="0.25">
      <c r="A1139" s="80"/>
      <c r="B1139" s="80"/>
      <c r="C1139" s="80"/>
      <c r="D1139" s="80"/>
      <c r="E1139" s="80"/>
      <c r="F1139" s="80"/>
      <c r="G1139" s="80"/>
      <c r="H1139" s="80"/>
      <c r="I1139" s="80"/>
      <c r="J1139" s="80"/>
      <c r="K1139" s="80"/>
      <c r="L1139" s="80"/>
      <c r="M1139" s="80"/>
      <c r="N1139" s="80"/>
      <c r="O1139" s="80"/>
      <c r="P1139" s="80"/>
      <c r="Q1139" s="80"/>
      <c r="R1139" s="80"/>
      <c r="S1139" s="80"/>
      <c r="T1139" s="80"/>
      <c r="U1139" s="80"/>
      <c r="V1139" s="80"/>
      <c r="W1139" s="80"/>
      <c r="X1139" s="80"/>
      <c r="Y1139" s="80"/>
      <c r="Z1139" s="80"/>
      <c r="AA1139" s="80"/>
      <c r="AB1139" s="80"/>
      <c r="AC1139" s="80"/>
      <c r="AD1139" s="80"/>
      <c r="AE1139" s="80"/>
      <c r="AF1139" s="80"/>
      <c r="AG1139" s="80"/>
      <c r="AH1139" s="80"/>
      <c r="AI1139" s="80"/>
      <c r="AJ1139" s="80"/>
      <c r="AK1139" s="80"/>
      <c r="AL1139" s="80"/>
      <c r="AM1139" s="80"/>
      <c r="AN1139" s="80"/>
      <c r="AO1139" s="80"/>
      <c r="AP1139" s="80"/>
      <c r="AQ1139" s="80"/>
      <c r="AR1139" s="80"/>
      <c r="AS1139" s="80"/>
      <c r="AT1139" s="80"/>
      <c r="AU1139" s="80"/>
      <c r="AV1139" s="80"/>
      <c r="AW1139" s="80"/>
      <c r="AX1139" s="80"/>
    </row>
    <row r="1140" spans="1:50" x14ac:dyDescent="0.25">
      <c r="A1140" s="80"/>
      <c r="B1140" s="80"/>
      <c r="C1140" s="80"/>
      <c r="D1140" s="80"/>
      <c r="E1140" s="80"/>
      <c r="F1140" s="80"/>
      <c r="G1140" s="80"/>
      <c r="H1140" s="80"/>
      <c r="I1140" s="80"/>
      <c r="J1140" s="80"/>
      <c r="K1140" s="80"/>
      <c r="L1140" s="80"/>
      <c r="M1140" s="80"/>
      <c r="N1140" s="80"/>
      <c r="O1140" s="80"/>
      <c r="P1140" s="80"/>
      <c r="Q1140" s="80"/>
      <c r="R1140" s="80"/>
      <c r="S1140" s="80"/>
      <c r="T1140" s="80"/>
      <c r="U1140" s="80"/>
      <c r="V1140" s="80"/>
      <c r="W1140" s="80"/>
      <c r="X1140" s="80"/>
      <c r="Y1140" s="80"/>
      <c r="Z1140" s="80"/>
      <c r="AA1140" s="80"/>
      <c r="AB1140" s="80"/>
      <c r="AC1140" s="80"/>
      <c r="AD1140" s="80"/>
      <c r="AE1140" s="80"/>
      <c r="AF1140" s="80"/>
      <c r="AG1140" s="80"/>
      <c r="AH1140" s="80"/>
      <c r="AI1140" s="80"/>
      <c r="AJ1140" s="80"/>
      <c r="AK1140" s="80"/>
      <c r="AL1140" s="80"/>
      <c r="AM1140" s="80"/>
      <c r="AN1140" s="80"/>
      <c r="AO1140" s="80"/>
      <c r="AP1140" s="80"/>
      <c r="AQ1140" s="80"/>
      <c r="AR1140" s="80"/>
      <c r="AS1140" s="80"/>
      <c r="AT1140" s="80"/>
      <c r="AU1140" s="80"/>
      <c r="AV1140" s="80"/>
      <c r="AW1140" s="80"/>
      <c r="AX1140" s="80"/>
    </row>
    <row r="1141" spans="1:50" x14ac:dyDescent="0.25">
      <c r="A1141" s="80"/>
      <c r="B1141" s="80"/>
      <c r="C1141" s="80"/>
      <c r="D1141" s="80"/>
      <c r="E1141" s="80"/>
      <c r="F1141" s="80"/>
      <c r="G1141" s="80"/>
      <c r="H1141" s="80"/>
      <c r="I1141" s="80"/>
      <c r="J1141" s="80"/>
      <c r="K1141" s="80"/>
      <c r="L1141" s="80"/>
      <c r="M1141" s="80"/>
      <c r="N1141" s="80"/>
      <c r="O1141" s="80"/>
      <c r="P1141" s="80"/>
      <c r="Q1141" s="80"/>
      <c r="R1141" s="80"/>
      <c r="S1141" s="80"/>
      <c r="T1141" s="80"/>
      <c r="U1141" s="80"/>
      <c r="V1141" s="80"/>
      <c r="W1141" s="80"/>
      <c r="X1141" s="80"/>
      <c r="Y1141" s="80"/>
      <c r="Z1141" s="80"/>
      <c r="AA1141" s="80"/>
      <c r="AB1141" s="80"/>
      <c r="AC1141" s="80"/>
      <c r="AD1141" s="80"/>
      <c r="AE1141" s="80"/>
      <c r="AF1141" s="80"/>
      <c r="AG1141" s="80"/>
      <c r="AH1141" s="80"/>
      <c r="AI1141" s="80"/>
      <c r="AJ1141" s="80"/>
      <c r="AK1141" s="80"/>
      <c r="AL1141" s="80"/>
      <c r="AM1141" s="80"/>
      <c r="AN1141" s="80"/>
      <c r="AO1141" s="80"/>
      <c r="AP1141" s="80"/>
      <c r="AQ1141" s="80"/>
      <c r="AR1141" s="80"/>
      <c r="AS1141" s="80"/>
      <c r="AT1141" s="80"/>
      <c r="AU1141" s="80"/>
      <c r="AV1141" s="80"/>
      <c r="AW1141" s="80"/>
      <c r="AX1141" s="80"/>
    </row>
    <row r="1142" spans="1:50" x14ac:dyDescent="0.25">
      <c r="A1142" s="80"/>
      <c r="B1142" s="80"/>
      <c r="C1142" s="80"/>
      <c r="D1142" s="80"/>
      <c r="E1142" s="80"/>
      <c r="F1142" s="80"/>
      <c r="G1142" s="80"/>
      <c r="H1142" s="80"/>
      <c r="I1142" s="80"/>
      <c r="J1142" s="80"/>
      <c r="K1142" s="80"/>
      <c r="L1142" s="80"/>
      <c r="M1142" s="80"/>
      <c r="N1142" s="80"/>
      <c r="O1142" s="80"/>
      <c r="P1142" s="80"/>
      <c r="Q1142" s="80"/>
      <c r="R1142" s="80"/>
      <c r="S1142" s="80"/>
      <c r="T1142" s="80"/>
      <c r="U1142" s="80"/>
      <c r="V1142" s="80"/>
      <c r="W1142" s="80"/>
      <c r="X1142" s="80"/>
      <c r="Y1142" s="80"/>
      <c r="Z1142" s="80"/>
      <c r="AA1142" s="80"/>
      <c r="AB1142" s="80"/>
      <c r="AC1142" s="80"/>
      <c r="AD1142" s="80"/>
      <c r="AE1142" s="80"/>
      <c r="AF1142" s="80"/>
      <c r="AG1142" s="80"/>
      <c r="AH1142" s="80"/>
      <c r="AI1142" s="80"/>
      <c r="AJ1142" s="80"/>
      <c r="AK1142" s="80"/>
      <c r="AL1142" s="80"/>
      <c r="AM1142" s="80"/>
      <c r="AN1142" s="80"/>
      <c r="AO1142" s="80"/>
      <c r="AP1142" s="80"/>
      <c r="AQ1142" s="80"/>
      <c r="AR1142" s="80"/>
      <c r="AS1142" s="80"/>
      <c r="AT1142" s="80"/>
      <c r="AU1142" s="80"/>
      <c r="AV1142" s="80"/>
      <c r="AW1142" s="80"/>
      <c r="AX1142" s="80"/>
    </row>
    <row r="1143" spans="1:50" x14ac:dyDescent="0.25">
      <c r="A1143" s="80"/>
      <c r="B1143" s="80"/>
      <c r="C1143" s="80"/>
      <c r="D1143" s="80"/>
      <c r="E1143" s="80"/>
      <c r="F1143" s="80"/>
      <c r="G1143" s="80"/>
      <c r="H1143" s="80"/>
      <c r="I1143" s="80"/>
      <c r="J1143" s="80"/>
      <c r="K1143" s="80"/>
      <c r="L1143" s="80"/>
      <c r="M1143" s="80"/>
      <c r="N1143" s="80"/>
      <c r="O1143" s="80"/>
      <c r="P1143" s="80"/>
      <c r="Q1143" s="80"/>
      <c r="R1143" s="80"/>
      <c r="S1143" s="80"/>
      <c r="T1143" s="80"/>
      <c r="U1143" s="80"/>
      <c r="V1143" s="80"/>
      <c r="W1143" s="80"/>
      <c r="X1143" s="80"/>
      <c r="Y1143" s="80"/>
      <c r="Z1143" s="80"/>
      <c r="AA1143" s="80"/>
      <c r="AB1143" s="80"/>
      <c r="AC1143" s="80"/>
      <c r="AD1143" s="80"/>
      <c r="AE1143" s="80"/>
      <c r="AF1143" s="80"/>
      <c r="AG1143" s="80"/>
      <c r="AH1143" s="80"/>
      <c r="AI1143" s="80"/>
      <c r="AJ1143" s="80"/>
      <c r="AK1143" s="80"/>
      <c r="AL1143" s="80"/>
      <c r="AM1143" s="80"/>
      <c r="AN1143" s="80"/>
      <c r="AO1143" s="80"/>
      <c r="AP1143" s="80"/>
      <c r="AQ1143" s="80"/>
      <c r="AR1143" s="80"/>
      <c r="AS1143" s="80"/>
      <c r="AT1143" s="80"/>
      <c r="AU1143" s="80"/>
      <c r="AV1143" s="80"/>
      <c r="AW1143" s="80"/>
      <c r="AX1143" s="80"/>
    </row>
    <row r="1144" spans="1:50" x14ac:dyDescent="0.25">
      <c r="A1144" s="80"/>
      <c r="B1144" s="80"/>
      <c r="C1144" s="80"/>
      <c r="D1144" s="80"/>
      <c r="E1144" s="80"/>
      <c r="F1144" s="80"/>
      <c r="G1144" s="80"/>
      <c r="H1144" s="80"/>
      <c r="I1144" s="80"/>
      <c r="J1144" s="80"/>
      <c r="K1144" s="80"/>
      <c r="L1144" s="80"/>
      <c r="M1144" s="80"/>
      <c r="N1144" s="80"/>
      <c r="O1144" s="80"/>
      <c r="P1144" s="80"/>
      <c r="Q1144" s="80"/>
      <c r="R1144" s="80"/>
      <c r="S1144" s="80"/>
      <c r="T1144" s="80"/>
      <c r="U1144" s="80"/>
      <c r="V1144" s="80"/>
      <c r="W1144" s="80"/>
      <c r="X1144" s="80"/>
      <c r="Y1144" s="80"/>
      <c r="Z1144" s="80"/>
      <c r="AA1144" s="80"/>
      <c r="AB1144" s="80"/>
      <c r="AC1144" s="80"/>
      <c r="AD1144" s="80"/>
      <c r="AE1144" s="80"/>
      <c r="AF1144" s="80"/>
      <c r="AG1144" s="80"/>
      <c r="AH1144" s="80"/>
      <c r="AI1144" s="80"/>
      <c r="AJ1144" s="80"/>
      <c r="AK1144" s="80"/>
      <c r="AL1144" s="80"/>
      <c r="AM1144" s="80"/>
      <c r="AN1144" s="80"/>
      <c r="AO1144" s="80"/>
      <c r="AP1144" s="80"/>
      <c r="AQ1144" s="80"/>
      <c r="AR1144" s="80"/>
      <c r="AS1144" s="80"/>
      <c r="AT1144" s="80"/>
      <c r="AU1144" s="80"/>
      <c r="AV1144" s="80"/>
      <c r="AW1144" s="80"/>
      <c r="AX1144" s="80"/>
    </row>
    <row r="1145" spans="1:50" x14ac:dyDescent="0.25">
      <c r="A1145" s="80"/>
      <c r="B1145" s="80"/>
      <c r="C1145" s="80"/>
      <c r="D1145" s="80"/>
      <c r="E1145" s="80"/>
      <c r="F1145" s="80"/>
      <c r="G1145" s="80"/>
      <c r="H1145" s="80"/>
      <c r="I1145" s="80"/>
      <c r="J1145" s="80"/>
      <c r="K1145" s="80"/>
      <c r="L1145" s="80"/>
      <c r="M1145" s="80"/>
      <c r="N1145" s="80"/>
      <c r="O1145" s="80"/>
      <c r="P1145" s="80"/>
      <c r="Q1145" s="80"/>
      <c r="R1145" s="80"/>
      <c r="S1145" s="80"/>
      <c r="T1145" s="80"/>
      <c r="U1145" s="80"/>
      <c r="V1145" s="80"/>
      <c r="W1145" s="80"/>
      <c r="X1145" s="80"/>
      <c r="Y1145" s="80"/>
      <c r="Z1145" s="80"/>
      <c r="AA1145" s="80"/>
      <c r="AB1145" s="80"/>
      <c r="AC1145" s="80"/>
      <c r="AD1145" s="80"/>
      <c r="AE1145" s="80"/>
      <c r="AF1145" s="80"/>
      <c r="AG1145" s="80"/>
      <c r="AH1145" s="80"/>
      <c r="AI1145" s="80"/>
      <c r="AJ1145" s="80"/>
      <c r="AK1145" s="80"/>
      <c r="AL1145" s="80"/>
      <c r="AM1145" s="80"/>
      <c r="AN1145" s="80"/>
      <c r="AO1145" s="80"/>
      <c r="AP1145" s="80"/>
      <c r="AQ1145" s="80"/>
      <c r="AR1145" s="80"/>
      <c r="AS1145" s="80"/>
      <c r="AT1145" s="80"/>
      <c r="AU1145" s="80"/>
      <c r="AV1145" s="80"/>
      <c r="AW1145" s="80"/>
      <c r="AX1145" s="80"/>
    </row>
    <row r="1146" spans="1:50" x14ac:dyDescent="0.25">
      <c r="A1146" s="80"/>
      <c r="B1146" s="80"/>
      <c r="C1146" s="80"/>
      <c r="D1146" s="80"/>
      <c r="E1146" s="80"/>
      <c r="F1146" s="80"/>
      <c r="G1146" s="80"/>
      <c r="H1146" s="80"/>
      <c r="I1146" s="80"/>
      <c r="J1146" s="80"/>
      <c r="K1146" s="80"/>
      <c r="L1146" s="80"/>
      <c r="M1146" s="80"/>
      <c r="N1146" s="80"/>
      <c r="O1146" s="80"/>
      <c r="P1146" s="80"/>
      <c r="Q1146" s="80"/>
      <c r="R1146" s="80"/>
      <c r="S1146" s="80"/>
      <c r="T1146" s="80"/>
      <c r="U1146" s="80"/>
      <c r="V1146" s="80"/>
      <c r="W1146" s="80"/>
      <c r="X1146" s="80"/>
      <c r="Y1146" s="80"/>
      <c r="Z1146" s="80"/>
      <c r="AA1146" s="80"/>
      <c r="AB1146" s="80"/>
      <c r="AC1146" s="80"/>
      <c r="AD1146" s="80"/>
      <c r="AE1146" s="80"/>
      <c r="AF1146" s="80"/>
      <c r="AG1146" s="80"/>
      <c r="AH1146" s="80"/>
      <c r="AI1146" s="80"/>
      <c r="AJ1146" s="80"/>
      <c r="AK1146" s="80"/>
      <c r="AL1146" s="80"/>
      <c r="AM1146" s="80"/>
      <c r="AN1146" s="80"/>
      <c r="AO1146" s="80"/>
      <c r="AP1146" s="80"/>
      <c r="AQ1146" s="80"/>
      <c r="AR1146" s="80"/>
      <c r="AS1146" s="80"/>
      <c r="AT1146" s="80"/>
      <c r="AU1146" s="80"/>
      <c r="AV1146" s="80"/>
      <c r="AW1146" s="80"/>
      <c r="AX1146" s="80"/>
    </row>
    <row r="1147" spans="1:50" x14ac:dyDescent="0.25">
      <c r="A1147" s="80"/>
      <c r="B1147" s="80"/>
      <c r="C1147" s="80"/>
      <c r="D1147" s="80"/>
      <c r="E1147" s="80"/>
      <c r="F1147" s="80"/>
      <c r="G1147" s="80"/>
      <c r="H1147" s="80"/>
      <c r="I1147" s="80"/>
      <c r="J1147" s="80"/>
      <c r="K1147" s="80"/>
      <c r="L1147" s="80"/>
      <c r="M1147" s="80"/>
      <c r="N1147" s="80"/>
      <c r="O1147" s="80"/>
      <c r="P1147" s="80"/>
      <c r="Q1147" s="80"/>
      <c r="R1147" s="80"/>
      <c r="S1147" s="80"/>
      <c r="T1147" s="80"/>
      <c r="U1147" s="80"/>
      <c r="V1147" s="80"/>
      <c r="W1147" s="80"/>
      <c r="X1147" s="80"/>
      <c r="Y1147" s="80"/>
      <c r="Z1147" s="80"/>
      <c r="AA1147" s="80"/>
      <c r="AB1147" s="80"/>
      <c r="AC1147" s="80"/>
      <c r="AD1147" s="80"/>
      <c r="AE1147" s="80"/>
      <c r="AF1147" s="80"/>
      <c r="AG1147" s="80"/>
      <c r="AH1147" s="80"/>
      <c r="AI1147" s="80"/>
      <c r="AJ1147" s="80"/>
      <c r="AK1147" s="80"/>
      <c r="AL1147" s="80"/>
      <c r="AM1147" s="80"/>
      <c r="AN1147" s="80"/>
      <c r="AO1147" s="80"/>
      <c r="AP1147" s="80"/>
      <c r="AQ1147" s="80"/>
      <c r="AR1147" s="80"/>
      <c r="AS1147" s="80"/>
      <c r="AT1147" s="80"/>
      <c r="AU1147" s="80"/>
      <c r="AV1147" s="80"/>
      <c r="AW1147" s="80"/>
      <c r="AX1147" s="80"/>
    </row>
    <row r="1148" spans="1:50" x14ac:dyDescent="0.25">
      <c r="A1148" s="80"/>
      <c r="B1148" s="80"/>
      <c r="C1148" s="80"/>
      <c r="D1148" s="80"/>
      <c r="E1148" s="80"/>
      <c r="F1148" s="80"/>
      <c r="G1148" s="80"/>
      <c r="H1148" s="80"/>
      <c r="I1148" s="80"/>
      <c r="J1148" s="80"/>
      <c r="K1148" s="80"/>
      <c r="L1148" s="80"/>
      <c r="M1148" s="80"/>
      <c r="N1148" s="80"/>
      <c r="O1148" s="80"/>
      <c r="P1148" s="80"/>
      <c r="Q1148" s="80"/>
      <c r="R1148" s="80"/>
      <c r="S1148" s="80"/>
      <c r="T1148" s="80"/>
      <c r="U1148" s="80"/>
      <c r="V1148" s="80"/>
      <c r="W1148" s="80"/>
      <c r="X1148" s="80"/>
      <c r="Y1148" s="80"/>
      <c r="Z1148" s="80"/>
      <c r="AA1148" s="80"/>
      <c r="AB1148" s="80"/>
      <c r="AC1148" s="80"/>
      <c r="AD1148" s="80"/>
      <c r="AE1148" s="80"/>
      <c r="AF1148" s="80"/>
      <c r="AG1148" s="80"/>
      <c r="AH1148" s="80"/>
      <c r="AI1148" s="80"/>
      <c r="AJ1148" s="80"/>
      <c r="AK1148" s="80"/>
      <c r="AL1148" s="80"/>
      <c r="AM1148" s="80"/>
      <c r="AN1148" s="80"/>
      <c r="AO1148" s="80"/>
      <c r="AP1148" s="80"/>
      <c r="AQ1148" s="80"/>
      <c r="AR1148" s="80"/>
      <c r="AS1148" s="80"/>
      <c r="AT1148" s="80"/>
      <c r="AU1148" s="80"/>
      <c r="AV1148" s="80"/>
      <c r="AW1148" s="80"/>
      <c r="AX1148" s="80"/>
    </row>
    <row r="1149" spans="1:50" x14ac:dyDescent="0.25">
      <c r="A1149" s="80"/>
      <c r="B1149" s="80"/>
      <c r="C1149" s="80"/>
      <c r="D1149" s="80"/>
      <c r="E1149" s="80"/>
      <c r="F1149" s="80"/>
      <c r="G1149" s="80"/>
      <c r="H1149" s="80"/>
      <c r="I1149" s="80"/>
      <c r="J1149" s="80"/>
      <c r="K1149" s="80"/>
      <c r="L1149" s="80"/>
      <c r="M1149" s="80"/>
      <c r="N1149" s="80"/>
      <c r="O1149" s="80"/>
      <c r="P1149" s="80"/>
      <c r="Q1149" s="80"/>
      <c r="R1149" s="80"/>
      <c r="S1149" s="80"/>
      <c r="T1149" s="80"/>
      <c r="U1149" s="80"/>
      <c r="V1149" s="80"/>
      <c r="W1149" s="80"/>
      <c r="X1149" s="80"/>
      <c r="Y1149" s="80"/>
      <c r="Z1149" s="80"/>
      <c r="AA1149" s="80"/>
      <c r="AB1149" s="80"/>
      <c r="AC1149" s="80"/>
      <c r="AD1149" s="80"/>
      <c r="AE1149" s="80"/>
      <c r="AF1149" s="80"/>
      <c r="AG1149" s="80"/>
      <c r="AH1149" s="80"/>
      <c r="AI1149" s="80"/>
      <c r="AJ1149" s="80"/>
      <c r="AK1149" s="80"/>
      <c r="AL1149" s="80"/>
      <c r="AM1149" s="80"/>
      <c r="AN1149" s="80"/>
      <c r="AO1149" s="80"/>
      <c r="AP1149" s="80"/>
      <c r="AQ1149" s="80"/>
      <c r="AR1149" s="80"/>
      <c r="AS1149" s="80"/>
      <c r="AT1149" s="80"/>
      <c r="AU1149" s="80"/>
      <c r="AV1149" s="80"/>
      <c r="AW1149" s="80"/>
      <c r="AX1149" s="80"/>
    </row>
    <row r="1150" spans="1:50" x14ac:dyDescent="0.25">
      <c r="A1150" s="80"/>
      <c r="B1150" s="80"/>
      <c r="C1150" s="80"/>
      <c r="D1150" s="80"/>
      <c r="E1150" s="80"/>
      <c r="F1150" s="80"/>
      <c r="G1150" s="80"/>
      <c r="H1150" s="80"/>
      <c r="I1150" s="80"/>
      <c r="J1150" s="80"/>
      <c r="K1150" s="80"/>
      <c r="L1150" s="80"/>
      <c r="M1150" s="80"/>
      <c r="N1150" s="80"/>
      <c r="O1150" s="80"/>
      <c r="P1150" s="80"/>
      <c r="Q1150" s="80"/>
      <c r="R1150" s="80"/>
      <c r="S1150" s="80"/>
      <c r="T1150" s="80"/>
      <c r="U1150" s="80"/>
      <c r="V1150" s="80"/>
      <c r="W1150" s="80"/>
      <c r="X1150" s="80"/>
      <c r="Y1150" s="80"/>
      <c r="Z1150" s="80"/>
      <c r="AA1150" s="80"/>
      <c r="AB1150" s="80"/>
      <c r="AC1150" s="80"/>
      <c r="AD1150" s="80"/>
      <c r="AE1150" s="80"/>
      <c r="AF1150" s="80"/>
      <c r="AG1150" s="80"/>
      <c r="AH1150" s="80"/>
      <c r="AI1150" s="80"/>
      <c r="AJ1150" s="80"/>
      <c r="AK1150" s="80"/>
      <c r="AL1150" s="80"/>
      <c r="AM1150" s="80"/>
      <c r="AN1150" s="80"/>
      <c r="AO1150" s="80"/>
      <c r="AP1150" s="80"/>
      <c r="AQ1150" s="80"/>
      <c r="AR1150" s="80"/>
      <c r="AS1150" s="80"/>
      <c r="AT1150" s="80"/>
      <c r="AU1150" s="80"/>
      <c r="AV1150" s="80"/>
      <c r="AW1150" s="80"/>
      <c r="AX1150" s="80"/>
    </row>
    <row r="1151" spans="1:50" x14ac:dyDescent="0.25">
      <c r="A1151" s="80"/>
      <c r="B1151" s="80"/>
      <c r="C1151" s="80"/>
      <c r="D1151" s="80"/>
      <c r="E1151" s="80"/>
      <c r="F1151" s="80"/>
      <c r="G1151" s="80"/>
      <c r="H1151" s="80"/>
      <c r="I1151" s="80"/>
      <c r="J1151" s="80"/>
      <c r="K1151" s="80"/>
      <c r="L1151" s="80"/>
      <c r="M1151" s="80"/>
      <c r="N1151" s="80"/>
      <c r="O1151" s="80"/>
      <c r="P1151" s="80"/>
      <c r="Q1151" s="80"/>
      <c r="R1151" s="80"/>
      <c r="S1151" s="80"/>
      <c r="T1151" s="80"/>
      <c r="U1151" s="80"/>
      <c r="V1151" s="80"/>
      <c r="W1151" s="80"/>
      <c r="X1151" s="80"/>
      <c r="Y1151" s="80"/>
      <c r="Z1151" s="80"/>
      <c r="AA1151" s="80"/>
      <c r="AB1151" s="80"/>
      <c r="AC1151" s="80"/>
      <c r="AD1151" s="80"/>
      <c r="AE1151" s="80"/>
      <c r="AF1151" s="80"/>
      <c r="AG1151" s="80"/>
      <c r="AH1151" s="80"/>
      <c r="AI1151" s="80"/>
      <c r="AJ1151" s="80"/>
      <c r="AK1151" s="80"/>
      <c r="AL1151" s="80"/>
      <c r="AM1151" s="80"/>
      <c r="AN1151" s="80"/>
      <c r="AO1151" s="80"/>
      <c r="AP1151" s="80"/>
      <c r="AQ1151" s="80"/>
      <c r="AR1151" s="80"/>
      <c r="AS1151" s="80"/>
      <c r="AT1151" s="80"/>
      <c r="AU1151" s="80"/>
      <c r="AV1151" s="80"/>
      <c r="AW1151" s="80"/>
      <c r="AX1151" s="80"/>
    </row>
    <row r="1152" spans="1:50" x14ac:dyDescent="0.25">
      <c r="A1152" s="80"/>
      <c r="B1152" s="80"/>
      <c r="C1152" s="80"/>
      <c r="D1152" s="80"/>
      <c r="E1152" s="80"/>
      <c r="F1152" s="80"/>
      <c r="G1152" s="80"/>
      <c r="H1152" s="80"/>
      <c r="I1152" s="80"/>
      <c r="J1152" s="80"/>
      <c r="K1152" s="80"/>
      <c r="L1152" s="80"/>
      <c r="M1152" s="80"/>
      <c r="N1152" s="80"/>
      <c r="O1152" s="80"/>
      <c r="P1152" s="80"/>
      <c r="Q1152" s="80"/>
      <c r="R1152" s="80"/>
      <c r="S1152" s="80"/>
      <c r="T1152" s="80"/>
      <c r="U1152" s="80"/>
      <c r="V1152" s="80"/>
      <c r="W1152" s="80"/>
      <c r="X1152" s="80"/>
      <c r="Y1152" s="80"/>
      <c r="Z1152" s="80"/>
      <c r="AA1152" s="80"/>
      <c r="AB1152" s="80"/>
      <c r="AC1152" s="80"/>
      <c r="AD1152" s="80"/>
      <c r="AE1152" s="80"/>
      <c r="AF1152" s="80"/>
      <c r="AG1152" s="80"/>
      <c r="AH1152" s="80"/>
      <c r="AI1152" s="80"/>
      <c r="AJ1152" s="80"/>
      <c r="AK1152" s="80"/>
      <c r="AL1152" s="80"/>
      <c r="AM1152" s="80"/>
      <c r="AN1152" s="80"/>
      <c r="AO1152" s="80"/>
      <c r="AP1152" s="80"/>
      <c r="AQ1152" s="80"/>
      <c r="AR1152" s="80"/>
      <c r="AS1152" s="80"/>
      <c r="AT1152" s="80"/>
      <c r="AU1152" s="80"/>
      <c r="AV1152" s="80"/>
      <c r="AW1152" s="80"/>
      <c r="AX1152" s="80"/>
    </row>
    <row r="1153" spans="1:50" x14ac:dyDescent="0.25">
      <c r="A1153" s="80"/>
      <c r="B1153" s="80"/>
      <c r="C1153" s="80"/>
      <c r="D1153" s="80"/>
      <c r="E1153" s="80"/>
      <c r="F1153" s="80"/>
      <c r="G1153" s="80"/>
      <c r="H1153" s="80"/>
      <c r="I1153" s="80"/>
      <c r="J1153" s="80"/>
      <c r="K1153" s="80"/>
      <c r="L1153" s="80"/>
      <c r="M1153" s="80"/>
      <c r="N1153" s="80"/>
      <c r="O1153" s="80"/>
      <c r="P1153" s="80"/>
      <c r="Q1153" s="80"/>
      <c r="R1153" s="80"/>
      <c r="S1153" s="80"/>
      <c r="T1153" s="80"/>
      <c r="U1153" s="80"/>
      <c r="V1153" s="80"/>
      <c r="W1153" s="80"/>
      <c r="X1153" s="80"/>
      <c r="Y1153" s="80"/>
      <c r="Z1153" s="80"/>
      <c r="AA1153" s="80"/>
      <c r="AB1153" s="80"/>
      <c r="AC1153" s="80"/>
      <c r="AD1153" s="80"/>
      <c r="AE1153" s="80"/>
      <c r="AF1153" s="80"/>
      <c r="AG1153" s="80"/>
      <c r="AH1153" s="80"/>
      <c r="AI1153" s="80"/>
      <c r="AJ1153" s="80"/>
      <c r="AK1153" s="80"/>
      <c r="AL1153" s="80"/>
      <c r="AM1153" s="80"/>
      <c r="AN1153" s="80"/>
      <c r="AO1153" s="80"/>
      <c r="AP1153" s="80"/>
      <c r="AQ1153" s="80"/>
      <c r="AR1153" s="80"/>
      <c r="AS1153" s="80"/>
      <c r="AT1153" s="80"/>
      <c r="AU1153" s="80"/>
      <c r="AV1153" s="80"/>
      <c r="AW1153" s="80"/>
      <c r="AX1153" s="80"/>
    </row>
    <row r="1154" spans="1:50" x14ac:dyDescent="0.25">
      <c r="A1154" s="80"/>
      <c r="B1154" s="80"/>
      <c r="C1154" s="80"/>
      <c r="D1154" s="80"/>
      <c r="E1154" s="80"/>
      <c r="F1154" s="80"/>
      <c r="G1154" s="80"/>
      <c r="H1154" s="80"/>
      <c r="I1154" s="80"/>
      <c r="J1154" s="80"/>
      <c r="K1154" s="80"/>
      <c r="L1154" s="80"/>
      <c r="M1154" s="80"/>
      <c r="N1154" s="80"/>
      <c r="O1154" s="80"/>
      <c r="P1154" s="80"/>
      <c r="Q1154" s="80"/>
      <c r="R1154" s="80"/>
      <c r="S1154" s="80"/>
      <c r="T1154" s="80"/>
      <c r="U1154" s="80"/>
      <c r="V1154" s="80"/>
      <c r="W1154" s="80"/>
      <c r="X1154" s="80"/>
      <c r="Y1154" s="80"/>
      <c r="Z1154" s="80"/>
      <c r="AA1154" s="80"/>
      <c r="AB1154" s="80"/>
      <c r="AC1154" s="80"/>
      <c r="AD1154" s="80"/>
      <c r="AE1154" s="80"/>
      <c r="AF1154" s="80"/>
      <c r="AG1154" s="80"/>
      <c r="AH1154" s="80"/>
      <c r="AI1154" s="80"/>
      <c r="AJ1154" s="80"/>
      <c r="AK1154" s="80"/>
      <c r="AL1154" s="80"/>
      <c r="AM1154" s="80"/>
      <c r="AN1154" s="80"/>
      <c r="AO1154" s="80"/>
      <c r="AP1154" s="80"/>
      <c r="AQ1154" s="80"/>
      <c r="AR1154" s="80"/>
      <c r="AS1154" s="80"/>
      <c r="AT1154" s="80"/>
      <c r="AU1154" s="80"/>
      <c r="AV1154" s="80"/>
      <c r="AW1154" s="80"/>
      <c r="AX1154" s="80"/>
    </row>
    <row r="1155" spans="1:50" x14ac:dyDescent="0.25">
      <c r="A1155" s="80"/>
      <c r="B1155" s="80"/>
      <c r="C1155" s="80"/>
      <c r="D1155" s="80"/>
      <c r="E1155" s="80"/>
      <c r="F1155" s="80"/>
      <c r="G1155" s="80"/>
      <c r="H1155" s="80"/>
      <c r="I1155" s="80"/>
      <c r="J1155" s="80"/>
      <c r="K1155" s="80"/>
      <c r="L1155" s="80"/>
      <c r="M1155" s="80"/>
      <c r="N1155" s="80"/>
      <c r="O1155" s="80"/>
      <c r="P1155" s="80"/>
      <c r="Q1155" s="80"/>
      <c r="R1155" s="80"/>
      <c r="S1155" s="80"/>
      <c r="T1155" s="80"/>
      <c r="U1155" s="80"/>
      <c r="V1155" s="80"/>
      <c r="W1155" s="80"/>
      <c r="X1155" s="80"/>
      <c r="Y1155" s="80"/>
      <c r="Z1155" s="80"/>
      <c r="AA1155" s="80"/>
      <c r="AB1155" s="80"/>
      <c r="AC1155" s="80"/>
      <c r="AD1155" s="80"/>
      <c r="AE1155" s="80"/>
      <c r="AF1155" s="80"/>
      <c r="AG1155" s="80"/>
      <c r="AH1155" s="80"/>
      <c r="AI1155" s="80"/>
      <c r="AJ1155" s="80"/>
      <c r="AK1155" s="80"/>
      <c r="AL1155" s="80"/>
      <c r="AM1155" s="80"/>
      <c r="AN1155" s="80"/>
      <c r="AO1155" s="80"/>
      <c r="AP1155" s="80"/>
      <c r="AQ1155" s="80"/>
      <c r="AR1155" s="80"/>
      <c r="AS1155" s="80"/>
      <c r="AT1155" s="80"/>
      <c r="AU1155" s="80"/>
      <c r="AV1155" s="80"/>
      <c r="AW1155" s="80"/>
      <c r="AX1155" s="80"/>
    </row>
    <row r="1156" spans="1:50" x14ac:dyDescent="0.25">
      <c r="A1156" s="80"/>
      <c r="B1156" s="80"/>
      <c r="C1156" s="80"/>
      <c r="D1156" s="80"/>
      <c r="E1156" s="80"/>
      <c r="F1156" s="80"/>
      <c r="G1156" s="80"/>
      <c r="H1156" s="80"/>
      <c r="I1156" s="80"/>
      <c r="J1156" s="80"/>
      <c r="K1156" s="80"/>
      <c r="L1156" s="80"/>
      <c r="M1156" s="80"/>
      <c r="N1156" s="80"/>
      <c r="O1156" s="80"/>
      <c r="P1156" s="80"/>
      <c r="Q1156" s="80"/>
      <c r="R1156" s="80"/>
      <c r="S1156" s="80"/>
      <c r="T1156" s="80"/>
      <c r="U1156" s="80"/>
      <c r="V1156" s="80"/>
      <c r="W1156" s="80"/>
      <c r="X1156" s="80"/>
      <c r="Y1156" s="80"/>
      <c r="Z1156" s="80"/>
      <c r="AA1156" s="80"/>
      <c r="AB1156" s="80"/>
      <c r="AC1156" s="80"/>
      <c r="AD1156" s="80"/>
      <c r="AE1156" s="80"/>
      <c r="AF1156" s="80"/>
      <c r="AG1156" s="80"/>
      <c r="AH1156" s="80"/>
      <c r="AI1156" s="80"/>
      <c r="AJ1156" s="80"/>
      <c r="AK1156" s="80"/>
      <c r="AL1156" s="80"/>
      <c r="AM1156" s="80"/>
      <c r="AN1156" s="80"/>
      <c r="AO1156" s="80"/>
      <c r="AP1156" s="80"/>
      <c r="AQ1156" s="80"/>
      <c r="AR1156" s="80"/>
      <c r="AS1156" s="80"/>
      <c r="AT1156" s="80"/>
      <c r="AU1156" s="80"/>
      <c r="AV1156" s="80"/>
      <c r="AW1156" s="80"/>
      <c r="AX1156" s="80"/>
    </row>
    <row r="1157" spans="1:50" x14ac:dyDescent="0.25">
      <c r="A1157" s="80"/>
      <c r="B1157" s="80"/>
      <c r="C1157" s="80"/>
      <c r="D1157" s="80"/>
      <c r="E1157" s="80"/>
      <c r="F1157" s="80"/>
      <c r="G1157" s="80"/>
      <c r="H1157" s="80"/>
      <c r="I1157" s="80"/>
      <c r="J1157" s="80"/>
      <c r="K1157" s="80"/>
      <c r="L1157" s="80"/>
      <c r="M1157" s="80"/>
      <c r="N1157" s="80"/>
      <c r="O1157" s="80"/>
      <c r="P1157" s="80"/>
      <c r="Q1157" s="80"/>
      <c r="R1157" s="80"/>
      <c r="S1157" s="80"/>
      <c r="T1157" s="80"/>
      <c r="U1157" s="80"/>
      <c r="V1157" s="80"/>
      <c r="W1157" s="80"/>
      <c r="X1157" s="80"/>
      <c r="Y1157" s="80"/>
      <c r="Z1157" s="80"/>
      <c r="AA1157" s="80"/>
      <c r="AB1157" s="80"/>
      <c r="AC1157" s="80"/>
      <c r="AD1157" s="80"/>
      <c r="AE1157" s="80"/>
      <c r="AF1157" s="80"/>
      <c r="AG1157" s="80"/>
      <c r="AH1157" s="80"/>
      <c r="AI1157" s="80"/>
      <c r="AJ1157" s="80"/>
      <c r="AK1157" s="80"/>
      <c r="AL1157" s="80"/>
      <c r="AM1157" s="80"/>
      <c r="AN1157" s="80"/>
      <c r="AO1157" s="80"/>
      <c r="AP1157" s="80"/>
      <c r="AQ1157" s="80"/>
      <c r="AR1157" s="80"/>
      <c r="AS1157" s="80"/>
      <c r="AT1157" s="80"/>
      <c r="AU1157" s="80"/>
      <c r="AV1157" s="80"/>
      <c r="AW1157" s="80"/>
      <c r="AX1157" s="80"/>
    </row>
    <row r="1158" spans="1:50" x14ac:dyDescent="0.25">
      <c r="A1158" s="80"/>
      <c r="B1158" s="80"/>
      <c r="C1158" s="80"/>
      <c r="D1158" s="80"/>
      <c r="E1158" s="80"/>
      <c r="F1158" s="80"/>
      <c r="G1158" s="80"/>
      <c r="H1158" s="80"/>
      <c r="I1158" s="80"/>
      <c r="J1158" s="80"/>
      <c r="K1158" s="80"/>
      <c r="L1158" s="80"/>
      <c r="M1158" s="80"/>
      <c r="N1158" s="80"/>
      <c r="O1158" s="80"/>
      <c r="P1158" s="80"/>
      <c r="Q1158" s="80"/>
      <c r="R1158" s="80"/>
      <c r="S1158" s="80"/>
      <c r="T1158" s="80"/>
      <c r="U1158" s="80"/>
      <c r="V1158" s="80"/>
      <c r="W1158" s="80"/>
      <c r="X1158" s="80"/>
      <c r="Y1158" s="80"/>
      <c r="Z1158" s="80"/>
      <c r="AA1158" s="80"/>
      <c r="AB1158" s="80"/>
      <c r="AC1158" s="80"/>
      <c r="AD1158" s="80"/>
      <c r="AE1158" s="80"/>
      <c r="AF1158" s="80"/>
      <c r="AG1158" s="80"/>
      <c r="AH1158" s="80"/>
      <c r="AI1158" s="80"/>
      <c r="AJ1158" s="80"/>
      <c r="AK1158" s="80"/>
      <c r="AL1158" s="80"/>
      <c r="AM1158" s="80"/>
      <c r="AN1158" s="80"/>
      <c r="AO1158" s="80"/>
      <c r="AP1158" s="80"/>
      <c r="AQ1158" s="80"/>
      <c r="AR1158" s="80"/>
      <c r="AS1158" s="80"/>
      <c r="AT1158" s="80"/>
      <c r="AU1158" s="80"/>
      <c r="AV1158" s="80"/>
      <c r="AW1158" s="80"/>
      <c r="AX1158" s="80"/>
    </row>
    <row r="1159" spans="1:50" x14ac:dyDescent="0.25">
      <c r="A1159" s="80"/>
      <c r="B1159" s="80"/>
      <c r="C1159" s="80"/>
      <c r="D1159" s="80"/>
      <c r="E1159" s="80"/>
      <c r="F1159" s="80"/>
      <c r="G1159" s="80"/>
      <c r="H1159" s="80"/>
      <c r="I1159" s="80"/>
      <c r="J1159" s="80"/>
      <c r="K1159" s="80"/>
      <c r="L1159" s="80"/>
      <c r="M1159" s="80"/>
      <c r="N1159" s="80"/>
      <c r="O1159" s="80"/>
      <c r="P1159" s="80"/>
      <c r="Q1159" s="80"/>
      <c r="R1159" s="80"/>
      <c r="S1159" s="80"/>
      <c r="T1159" s="80"/>
      <c r="U1159" s="80"/>
      <c r="V1159" s="80"/>
      <c r="W1159" s="80"/>
      <c r="X1159" s="80"/>
      <c r="Y1159" s="80"/>
      <c r="Z1159" s="80"/>
      <c r="AA1159" s="80"/>
      <c r="AB1159" s="80"/>
      <c r="AC1159" s="80"/>
      <c r="AD1159" s="80"/>
      <c r="AE1159" s="80"/>
      <c r="AF1159" s="80"/>
      <c r="AG1159" s="80"/>
      <c r="AH1159" s="80"/>
      <c r="AI1159" s="80"/>
      <c r="AJ1159" s="80"/>
      <c r="AK1159" s="80"/>
      <c r="AL1159" s="80"/>
      <c r="AM1159" s="80"/>
      <c r="AN1159" s="80"/>
      <c r="AO1159" s="80"/>
      <c r="AP1159" s="80"/>
      <c r="AQ1159" s="80"/>
      <c r="AR1159" s="80"/>
      <c r="AS1159" s="80"/>
      <c r="AT1159" s="80"/>
      <c r="AU1159" s="80"/>
      <c r="AV1159" s="80"/>
      <c r="AW1159" s="80"/>
      <c r="AX1159" s="80"/>
    </row>
    <row r="1160" spans="1:50" x14ac:dyDescent="0.25">
      <c r="A1160" s="80"/>
      <c r="B1160" s="80"/>
      <c r="C1160" s="80"/>
      <c r="D1160" s="80"/>
      <c r="E1160" s="80"/>
      <c r="F1160" s="80"/>
      <c r="G1160" s="80"/>
      <c r="H1160" s="80"/>
      <c r="I1160" s="80"/>
      <c r="J1160" s="80"/>
      <c r="K1160" s="80"/>
      <c r="L1160" s="80"/>
      <c r="M1160" s="80"/>
      <c r="N1160" s="80"/>
      <c r="O1160" s="80"/>
      <c r="P1160" s="80"/>
      <c r="Q1160" s="80"/>
      <c r="R1160" s="80"/>
      <c r="S1160" s="80"/>
      <c r="T1160" s="80"/>
      <c r="U1160" s="80"/>
      <c r="V1160" s="80"/>
      <c r="W1160" s="80"/>
      <c r="X1160" s="80"/>
      <c r="Y1160" s="80"/>
      <c r="Z1160" s="80"/>
      <c r="AA1160" s="80"/>
      <c r="AB1160" s="80"/>
      <c r="AC1160" s="80"/>
      <c r="AD1160" s="80"/>
      <c r="AE1160" s="80"/>
      <c r="AF1160" s="80"/>
      <c r="AG1160" s="80"/>
      <c r="AH1160" s="80"/>
      <c r="AI1160" s="80"/>
      <c r="AJ1160" s="80"/>
      <c r="AK1160" s="80"/>
      <c r="AL1160" s="80"/>
      <c r="AM1160" s="80"/>
      <c r="AN1160" s="80"/>
      <c r="AO1160" s="80"/>
      <c r="AP1160" s="80"/>
      <c r="AQ1160" s="80"/>
      <c r="AR1160" s="80"/>
      <c r="AS1160" s="80"/>
      <c r="AT1160" s="80"/>
      <c r="AU1160" s="80"/>
      <c r="AV1160" s="80"/>
      <c r="AW1160" s="80"/>
      <c r="AX1160" s="80"/>
    </row>
    <row r="1161" spans="1:50" x14ac:dyDescent="0.25">
      <c r="A1161" s="80"/>
      <c r="B1161" s="80"/>
      <c r="C1161" s="80"/>
      <c r="D1161" s="80"/>
      <c r="E1161" s="80"/>
      <c r="F1161" s="80"/>
      <c r="G1161" s="80"/>
      <c r="H1161" s="80"/>
      <c r="I1161" s="80"/>
      <c r="J1161" s="80"/>
      <c r="K1161" s="80"/>
      <c r="L1161" s="80"/>
      <c r="M1161" s="80"/>
      <c r="N1161" s="80"/>
      <c r="O1161" s="80"/>
      <c r="P1161" s="80"/>
      <c r="Q1161" s="80"/>
      <c r="R1161" s="80"/>
      <c r="S1161" s="80"/>
      <c r="T1161" s="80"/>
      <c r="U1161" s="80"/>
      <c r="V1161" s="80"/>
      <c r="W1161" s="80"/>
      <c r="X1161" s="80"/>
      <c r="Y1161" s="80"/>
      <c r="Z1161" s="80"/>
      <c r="AA1161" s="80"/>
      <c r="AB1161" s="80"/>
      <c r="AC1161" s="80"/>
      <c r="AD1161" s="80"/>
      <c r="AE1161" s="80"/>
      <c r="AF1161" s="80"/>
      <c r="AG1161" s="80"/>
      <c r="AH1161" s="80"/>
      <c r="AI1161" s="80"/>
      <c r="AJ1161" s="80"/>
      <c r="AK1161" s="80"/>
      <c r="AL1161" s="80"/>
      <c r="AM1161" s="80"/>
      <c r="AN1161" s="80"/>
      <c r="AO1161" s="80"/>
      <c r="AP1161" s="80"/>
      <c r="AQ1161" s="80"/>
      <c r="AR1161" s="80"/>
      <c r="AS1161" s="80"/>
      <c r="AT1161" s="80"/>
      <c r="AU1161" s="80"/>
      <c r="AV1161" s="80"/>
      <c r="AW1161" s="80"/>
      <c r="AX1161" s="80"/>
    </row>
    <row r="1162" spans="1:50" x14ac:dyDescent="0.25">
      <c r="A1162" s="80"/>
      <c r="B1162" s="80"/>
      <c r="C1162" s="80"/>
      <c r="D1162" s="80"/>
      <c r="E1162" s="80"/>
      <c r="F1162" s="80"/>
      <c r="G1162" s="80"/>
      <c r="H1162" s="80"/>
      <c r="I1162" s="80"/>
      <c r="J1162" s="80"/>
      <c r="K1162" s="80"/>
      <c r="L1162" s="80"/>
      <c r="M1162" s="80"/>
      <c r="N1162" s="80"/>
      <c r="O1162" s="80"/>
      <c r="P1162" s="80"/>
      <c r="Q1162" s="80"/>
      <c r="R1162" s="80"/>
      <c r="S1162" s="80"/>
      <c r="T1162" s="80"/>
      <c r="U1162" s="80"/>
      <c r="V1162" s="80"/>
      <c r="W1162" s="80"/>
      <c r="X1162" s="80"/>
      <c r="Y1162" s="80"/>
      <c r="Z1162" s="80"/>
      <c r="AA1162" s="80"/>
      <c r="AB1162" s="80"/>
      <c r="AC1162" s="80"/>
      <c r="AD1162" s="80"/>
      <c r="AE1162" s="80"/>
      <c r="AF1162" s="80"/>
      <c r="AG1162" s="80"/>
      <c r="AH1162" s="80"/>
      <c r="AI1162" s="80"/>
      <c r="AJ1162" s="80"/>
      <c r="AK1162" s="80"/>
      <c r="AL1162" s="80"/>
      <c r="AM1162" s="80"/>
      <c r="AN1162" s="80"/>
      <c r="AO1162" s="80"/>
      <c r="AP1162" s="80"/>
      <c r="AQ1162" s="80"/>
      <c r="AR1162" s="80"/>
      <c r="AS1162" s="80"/>
      <c r="AT1162" s="80"/>
      <c r="AU1162" s="80"/>
      <c r="AV1162" s="80"/>
      <c r="AW1162" s="80"/>
      <c r="AX1162" s="80"/>
    </row>
    <row r="1163" spans="1:50" x14ac:dyDescent="0.25">
      <c r="A1163" s="80"/>
      <c r="B1163" s="80"/>
      <c r="C1163" s="80"/>
      <c r="D1163" s="80"/>
      <c r="E1163" s="80"/>
      <c r="F1163" s="80"/>
      <c r="G1163" s="80"/>
      <c r="H1163" s="80"/>
      <c r="I1163" s="80"/>
      <c r="J1163" s="80"/>
      <c r="K1163" s="80"/>
      <c r="L1163" s="80"/>
      <c r="M1163" s="80"/>
      <c r="N1163" s="80"/>
      <c r="O1163" s="80"/>
      <c r="P1163" s="80"/>
      <c r="Q1163" s="80"/>
      <c r="R1163" s="80"/>
      <c r="S1163" s="80"/>
      <c r="T1163" s="80"/>
      <c r="U1163" s="80"/>
      <c r="V1163" s="80"/>
      <c r="W1163" s="80"/>
      <c r="X1163" s="80"/>
      <c r="Y1163" s="80"/>
      <c r="Z1163" s="80"/>
      <c r="AA1163" s="80"/>
      <c r="AB1163" s="80"/>
      <c r="AC1163" s="80"/>
      <c r="AD1163" s="80"/>
      <c r="AE1163" s="80"/>
      <c r="AF1163" s="80"/>
      <c r="AG1163" s="80"/>
      <c r="AH1163" s="80"/>
      <c r="AI1163" s="80"/>
      <c r="AJ1163" s="80"/>
      <c r="AK1163" s="80"/>
      <c r="AL1163" s="80"/>
      <c r="AM1163" s="80"/>
      <c r="AN1163" s="80"/>
      <c r="AO1163" s="80"/>
      <c r="AP1163" s="80"/>
      <c r="AQ1163" s="80"/>
      <c r="AR1163" s="80"/>
      <c r="AS1163" s="80"/>
      <c r="AT1163" s="80"/>
      <c r="AU1163" s="80"/>
      <c r="AV1163" s="80"/>
      <c r="AW1163" s="80"/>
      <c r="AX1163" s="80"/>
    </row>
    <row r="1164" spans="1:50" x14ac:dyDescent="0.25">
      <c r="A1164" s="80"/>
      <c r="B1164" s="80"/>
      <c r="C1164" s="80"/>
      <c r="D1164" s="80"/>
      <c r="E1164" s="80"/>
      <c r="F1164" s="80"/>
      <c r="G1164" s="80"/>
      <c r="H1164" s="80"/>
      <c r="I1164" s="80"/>
      <c r="J1164" s="80"/>
      <c r="K1164" s="80"/>
      <c r="L1164" s="80"/>
      <c r="M1164" s="80"/>
      <c r="N1164" s="80"/>
      <c r="O1164" s="80"/>
      <c r="P1164" s="80"/>
      <c r="Q1164" s="80"/>
      <c r="R1164" s="80"/>
      <c r="S1164" s="80"/>
      <c r="T1164" s="80"/>
      <c r="U1164" s="80"/>
      <c r="V1164" s="80"/>
      <c r="W1164" s="80"/>
      <c r="X1164" s="80"/>
      <c r="Y1164" s="80"/>
      <c r="Z1164" s="80"/>
      <c r="AA1164" s="80"/>
      <c r="AB1164" s="80"/>
      <c r="AC1164" s="80"/>
      <c r="AD1164" s="80"/>
      <c r="AE1164" s="80"/>
      <c r="AF1164" s="80"/>
      <c r="AG1164" s="80"/>
      <c r="AH1164" s="80"/>
      <c r="AI1164" s="80"/>
      <c r="AJ1164" s="80"/>
      <c r="AK1164" s="80"/>
      <c r="AL1164" s="80"/>
      <c r="AM1164" s="80"/>
      <c r="AN1164" s="80"/>
      <c r="AO1164" s="80"/>
      <c r="AP1164" s="80"/>
      <c r="AQ1164" s="80"/>
      <c r="AR1164" s="80"/>
      <c r="AS1164" s="80"/>
      <c r="AT1164" s="80"/>
      <c r="AU1164" s="80"/>
      <c r="AV1164" s="80"/>
      <c r="AW1164" s="80"/>
      <c r="AX1164" s="80"/>
    </row>
    <row r="1165" spans="1:50" x14ac:dyDescent="0.25">
      <c r="A1165" s="80"/>
      <c r="B1165" s="80"/>
      <c r="C1165" s="80"/>
      <c r="D1165" s="80"/>
      <c r="E1165" s="80"/>
      <c r="F1165" s="80"/>
      <c r="G1165" s="80"/>
      <c r="H1165" s="80"/>
      <c r="I1165" s="80"/>
      <c r="J1165" s="80"/>
      <c r="K1165" s="80"/>
      <c r="L1165" s="80"/>
      <c r="M1165" s="80"/>
      <c r="N1165" s="80"/>
      <c r="O1165" s="80"/>
      <c r="P1165" s="80"/>
      <c r="Q1165" s="80"/>
      <c r="R1165" s="80"/>
      <c r="S1165" s="80"/>
      <c r="T1165" s="80"/>
      <c r="U1165" s="80"/>
      <c r="V1165" s="80"/>
      <c r="W1165" s="80"/>
      <c r="X1165" s="80"/>
      <c r="Y1165" s="80"/>
      <c r="Z1165" s="80"/>
      <c r="AA1165" s="80"/>
      <c r="AB1165" s="80"/>
      <c r="AC1165" s="80"/>
      <c r="AD1165" s="80"/>
      <c r="AE1165" s="80"/>
      <c r="AF1165" s="80"/>
      <c r="AG1165" s="80"/>
      <c r="AH1165" s="80"/>
      <c r="AI1165" s="80"/>
      <c r="AJ1165" s="80"/>
      <c r="AK1165" s="80"/>
      <c r="AL1165" s="80"/>
      <c r="AM1165" s="80"/>
      <c r="AN1165" s="80"/>
      <c r="AO1165" s="80"/>
      <c r="AP1165" s="80"/>
      <c r="AQ1165" s="80"/>
      <c r="AR1165" s="80"/>
      <c r="AS1165" s="80"/>
      <c r="AT1165" s="80"/>
      <c r="AU1165" s="80"/>
      <c r="AV1165" s="80"/>
      <c r="AW1165" s="80"/>
      <c r="AX1165" s="80"/>
    </row>
    <row r="1166" spans="1:50" x14ac:dyDescent="0.25">
      <c r="A1166" s="80"/>
      <c r="B1166" s="80"/>
      <c r="C1166" s="80"/>
      <c r="D1166" s="80"/>
      <c r="E1166" s="80"/>
      <c r="F1166" s="80"/>
      <c r="G1166" s="80"/>
      <c r="H1166" s="80"/>
      <c r="I1166" s="80"/>
      <c r="J1166" s="80"/>
      <c r="K1166" s="80"/>
      <c r="L1166" s="80"/>
      <c r="M1166" s="80"/>
      <c r="N1166" s="80"/>
      <c r="O1166" s="80"/>
      <c r="P1166" s="80"/>
      <c r="Q1166" s="80"/>
      <c r="R1166" s="80"/>
      <c r="S1166" s="80"/>
      <c r="T1166" s="80"/>
      <c r="U1166" s="80"/>
      <c r="V1166" s="80"/>
      <c r="W1166" s="80"/>
      <c r="X1166" s="80"/>
      <c r="Y1166" s="80"/>
      <c r="Z1166" s="80"/>
      <c r="AA1166" s="80"/>
      <c r="AB1166" s="80"/>
      <c r="AC1166" s="80"/>
      <c r="AD1166" s="80"/>
      <c r="AE1166" s="80"/>
      <c r="AF1166" s="80"/>
      <c r="AG1166" s="80"/>
      <c r="AH1166" s="80"/>
      <c r="AI1166" s="80"/>
      <c r="AJ1166" s="80"/>
      <c r="AK1166" s="80"/>
      <c r="AL1166" s="80"/>
      <c r="AM1166" s="80"/>
      <c r="AN1166" s="80"/>
      <c r="AO1166" s="80"/>
      <c r="AP1166" s="80"/>
      <c r="AQ1166" s="80"/>
      <c r="AR1166" s="80"/>
      <c r="AS1166" s="80"/>
      <c r="AT1166" s="80"/>
      <c r="AU1166" s="80"/>
      <c r="AV1166" s="80"/>
      <c r="AW1166" s="80"/>
      <c r="AX1166" s="80"/>
    </row>
    <row r="1167" spans="1:50" x14ac:dyDescent="0.25">
      <c r="A1167" s="80"/>
      <c r="B1167" s="80"/>
      <c r="C1167" s="80"/>
      <c r="D1167" s="80"/>
      <c r="E1167" s="80"/>
      <c r="F1167" s="80"/>
      <c r="G1167" s="80"/>
      <c r="H1167" s="80"/>
      <c r="I1167" s="80"/>
      <c r="J1167" s="80"/>
      <c r="K1167" s="80"/>
      <c r="L1167" s="80"/>
      <c r="M1167" s="80"/>
      <c r="N1167" s="80"/>
      <c r="O1167" s="80"/>
      <c r="P1167" s="80"/>
      <c r="Q1167" s="80"/>
      <c r="R1167" s="80"/>
      <c r="S1167" s="80"/>
      <c r="T1167" s="80"/>
      <c r="U1167" s="80"/>
      <c r="V1167" s="80"/>
      <c r="W1167" s="80"/>
      <c r="X1167" s="80"/>
      <c r="Y1167" s="80"/>
      <c r="Z1167" s="80"/>
      <c r="AA1167" s="80"/>
      <c r="AB1167" s="80"/>
      <c r="AC1167" s="80"/>
      <c r="AD1167" s="80"/>
      <c r="AE1167" s="80"/>
      <c r="AF1167" s="80"/>
      <c r="AG1167" s="80"/>
      <c r="AH1167" s="80"/>
      <c r="AI1167" s="80"/>
      <c r="AJ1167" s="80"/>
      <c r="AK1167" s="80"/>
      <c r="AL1167" s="80"/>
      <c r="AM1167" s="80"/>
      <c r="AN1167" s="80"/>
      <c r="AO1167" s="80"/>
      <c r="AP1167" s="80"/>
      <c r="AQ1167" s="80"/>
      <c r="AR1167" s="80"/>
      <c r="AS1167" s="80"/>
      <c r="AT1167" s="80"/>
      <c r="AU1167" s="80"/>
      <c r="AV1167" s="80"/>
      <c r="AW1167" s="80"/>
      <c r="AX1167" s="80"/>
    </row>
    <row r="1168" spans="1:50" x14ac:dyDescent="0.25">
      <c r="A1168" s="80"/>
      <c r="B1168" s="80"/>
      <c r="C1168" s="80"/>
      <c r="D1168" s="80"/>
      <c r="E1168" s="80"/>
      <c r="F1168" s="80"/>
      <c r="G1168" s="80"/>
      <c r="H1168" s="80"/>
      <c r="I1168" s="80"/>
      <c r="J1168" s="80"/>
      <c r="K1168" s="80"/>
      <c r="L1168" s="80"/>
      <c r="M1168" s="80"/>
      <c r="N1168" s="80"/>
      <c r="O1168" s="80"/>
      <c r="P1168" s="80"/>
      <c r="Q1168" s="80"/>
      <c r="R1168" s="80"/>
      <c r="S1168" s="80"/>
      <c r="T1168" s="80"/>
      <c r="U1168" s="80"/>
      <c r="V1168" s="80"/>
      <c r="W1168" s="80"/>
      <c r="X1168" s="80"/>
      <c r="Y1168" s="80"/>
      <c r="Z1168" s="80"/>
      <c r="AA1168" s="80"/>
      <c r="AB1168" s="80"/>
      <c r="AC1168" s="80"/>
      <c r="AD1168" s="80"/>
      <c r="AE1168" s="80"/>
      <c r="AF1168" s="80"/>
      <c r="AG1168" s="80"/>
      <c r="AH1168" s="80"/>
      <c r="AI1168" s="80"/>
      <c r="AJ1168" s="80"/>
      <c r="AK1168" s="80"/>
      <c r="AL1168" s="80"/>
      <c r="AM1168" s="80"/>
      <c r="AN1168" s="80"/>
      <c r="AO1168" s="80"/>
      <c r="AP1168" s="80"/>
      <c r="AQ1168" s="80"/>
      <c r="AR1168" s="80"/>
      <c r="AS1168" s="80"/>
      <c r="AT1168" s="80"/>
      <c r="AU1168" s="80"/>
      <c r="AV1168" s="80"/>
      <c r="AW1168" s="80"/>
      <c r="AX1168" s="80"/>
    </row>
    <row r="1169" spans="1:50" x14ac:dyDescent="0.25">
      <c r="A1169" s="80"/>
      <c r="B1169" s="80"/>
      <c r="C1169" s="80"/>
      <c r="D1169" s="80"/>
      <c r="E1169" s="80"/>
      <c r="F1169" s="80"/>
      <c r="G1169" s="80"/>
      <c r="H1169" s="80"/>
      <c r="I1169" s="80"/>
      <c r="J1169" s="80"/>
      <c r="K1169" s="80"/>
      <c r="L1169" s="80"/>
      <c r="M1169" s="80"/>
      <c r="N1169" s="80"/>
      <c r="O1169" s="80"/>
      <c r="P1169" s="80"/>
      <c r="Q1169" s="80"/>
      <c r="R1169" s="80"/>
      <c r="S1169" s="80"/>
      <c r="T1169" s="80"/>
      <c r="U1169" s="80"/>
      <c r="V1169" s="80"/>
      <c r="W1169" s="80"/>
      <c r="X1169" s="80"/>
      <c r="Y1169" s="80"/>
      <c r="Z1169" s="80"/>
      <c r="AA1169" s="80"/>
      <c r="AB1169" s="80"/>
      <c r="AC1169" s="80"/>
      <c r="AD1169" s="80"/>
      <c r="AE1169" s="80"/>
      <c r="AF1169" s="80"/>
      <c r="AG1169" s="80"/>
      <c r="AH1169" s="80"/>
      <c r="AI1169" s="80"/>
      <c r="AJ1169" s="80"/>
      <c r="AK1169" s="80"/>
      <c r="AL1169" s="80"/>
      <c r="AM1169" s="80"/>
      <c r="AN1169" s="80"/>
      <c r="AO1169" s="80"/>
      <c r="AP1169" s="80"/>
      <c r="AQ1169" s="80"/>
      <c r="AR1169" s="80"/>
      <c r="AS1169" s="80"/>
      <c r="AT1169" s="80"/>
      <c r="AU1169" s="80"/>
      <c r="AV1169" s="80"/>
      <c r="AW1169" s="80"/>
      <c r="AX1169" s="80"/>
    </row>
    <row r="1170" spans="1:50" x14ac:dyDescent="0.25">
      <c r="A1170" s="80"/>
      <c r="B1170" s="80"/>
      <c r="C1170" s="80"/>
      <c r="D1170" s="80"/>
      <c r="E1170" s="80"/>
      <c r="F1170" s="80"/>
      <c r="G1170" s="80"/>
      <c r="H1170" s="80"/>
      <c r="I1170" s="80"/>
      <c r="J1170" s="80"/>
      <c r="K1170" s="80"/>
      <c r="L1170" s="80"/>
      <c r="M1170" s="80"/>
      <c r="N1170" s="80"/>
      <c r="O1170" s="80"/>
      <c r="P1170" s="80"/>
      <c r="Q1170" s="80"/>
      <c r="R1170" s="80"/>
      <c r="S1170" s="80"/>
      <c r="T1170" s="80"/>
      <c r="U1170" s="80"/>
      <c r="V1170" s="80"/>
      <c r="W1170" s="80"/>
      <c r="X1170" s="80"/>
      <c r="Y1170" s="80"/>
      <c r="Z1170" s="80"/>
      <c r="AA1170" s="80"/>
      <c r="AB1170" s="80"/>
      <c r="AC1170" s="80"/>
      <c r="AD1170" s="80"/>
      <c r="AE1170" s="80"/>
      <c r="AF1170" s="80"/>
      <c r="AG1170" s="80"/>
      <c r="AH1170" s="80"/>
      <c r="AI1170" s="80"/>
      <c r="AJ1170" s="80"/>
      <c r="AK1170" s="80"/>
      <c r="AL1170" s="80"/>
      <c r="AM1170" s="80"/>
      <c r="AN1170" s="80"/>
      <c r="AO1170" s="80"/>
      <c r="AP1170" s="80"/>
      <c r="AQ1170" s="80"/>
      <c r="AR1170" s="80"/>
      <c r="AS1170" s="80"/>
      <c r="AT1170" s="80"/>
      <c r="AU1170" s="80"/>
      <c r="AV1170" s="80"/>
      <c r="AW1170" s="80"/>
      <c r="AX1170" s="80"/>
    </row>
    <row r="1171" spans="1:50" x14ac:dyDescent="0.25">
      <c r="A1171" s="80"/>
      <c r="B1171" s="80"/>
      <c r="C1171" s="80"/>
      <c r="D1171" s="80"/>
      <c r="E1171" s="80"/>
      <c r="F1171" s="80"/>
      <c r="G1171" s="80"/>
      <c r="H1171" s="80"/>
      <c r="I1171" s="80"/>
      <c r="J1171" s="80"/>
      <c r="K1171" s="80"/>
      <c r="L1171" s="80"/>
      <c r="M1171" s="80"/>
      <c r="N1171" s="80"/>
      <c r="O1171" s="80"/>
      <c r="P1171" s="80"/>
      <c r="Q1171" s="80"/>
      <c r="R1171" s="80"/>
      <c r="S1171" s="80"/>
      <c r="T1171" s="80"/>
      <c r="U1171" s="80"/>
      <c r="V1171" s="80"/>
      <c r="W1171" s="80"/>
      <c r="X1171" s="80"/>
      <c r="Y1171" s="80"/>
      <c r="Z1171" s="80"/>
      <c r="AA1171" s="80"/>
      <c r="AB1171" s="80"/>
      <c r="AC1171" s="80"/>
      <c r="AD1171" s="80"/>
      <c r="AE1171" s="80"/>
      <c r="AF1171" s="80"/>
      <c r="AG1171" s="80"/>
      <c r="AH1171" s="80"/>
      <c r="AI1171" s="80"/>
      <c r="AJ1171" s="80"/>
      <c r="AK1171" s="80"/>
      <c r="AL1171" s="80"/>
      <c r="AM1171" s="80"/>
      <c r="AN1171" s="80"/>
      <c r="AO1171" s="80"/>
      <c r="AP1171" s="80"/>
      <c r="AQ1171" s="80"/>
      <c r="AR1171" s="80"/>
      <c r="AS1171" s="80"/>
      <c r="AT1171" s="80"/>
      <c r="AU1171" s="80"/>
      <c r="AV1171" s="80"/>
      <c r="AW1171" s="80"/>
      <c r="AX1171" s="80"/>
    </row>
    <row r="1172" spans="1:50" x14ac:dyDescent="0.25">
      <c r="A1172" s="80"/>
      <c r="B1172" s="80"/>
      <c r="C1172" s="80"/>
      <c r="D1172" s="80"/>
      <c r="E1172" s="80"/>
      <c r="F1172" s="80"/>
      <c r="G1172" s="80"/>
      <c r="H1172" s="80"/>
      <c r="I1172" s="80"/>
      <c r="J1172" s="80"/>
      <c r="K1172" s="80"/>
      <c r="L1172" s="80"/>
      <c r="M1172" s="80"/>
      <c r="N1172" s="80"/>
      <c r="O1172" s="80"/>
      <c r="P1172" s="80"/>
      <c r="Q1172" s="80"/>
      <c r="R1172" s="80"/>
      <c r="S1172" s="80"/>
      <c r="T1172" s="80"/>
      <c r="U1172" s="80"/>
      <c r="V1172" s="80"/>
      <c r="W1172" s="80"/>
      <c r="X1172" s="80"/>
      <c r="Y1172" s="80"/>
      <c r="Z1172" s="80"/>
      <c r="AA1172" s="80"/>
      <c r="AB1172" s="80"/>
      <c r="AC1172" s="80"/>
      <c r="AD1172" s="80"/>
      <c r="AE1172" s="80"/>
      <c r="AF1172" s="80"/>
      <c r="AG1172" s="80"/>
      <c r="AH1172" s="80"/>
      <c r="AI1172" s="80"/>
      <c r="AJ1172" s="80"/>
      <c r="AK1172" s="80"/>
      <c r="AL1172" s="80"/>
      <c r="AM1172" s="80"/>
      <c r="AN1172" s="80"/>
      <c r="AO1172" s="80"/>
      <c r="AP1172" s="80"/>
      <c r="AQ1172" s="80"/>
      <c r="AR1172" s="80"/>
      <c r="AS1172" s="80"/>
      <c r="AT1172" s="80"/>
      <c r="AU1172" s="80"/>
      <c r="AV1172" s="80"/>
      <c r="AW1172" s="80"/>
      <c r="AX1172" s="80"/>
    </row>
    <row r="1173" spans="1:50" x14ac:dyDescent="0.25">
      <c r="A1173" s="80"/>
      <c r="B1173" s="80"/>
      <c r="C1173" s="80"/>
      <c r="D1173" s="80"/>
      <c r="E1173" s="80"/>
      <c r="F1173" s="80"/>
      <c r="G1173" s="80"/>
      <c r="H1173" s="80"/>
      <c r="I1173" s="80"/>
      <c r="J1173" s="80"/>
      <c r="K1173" s="80"/>
      <c r="L1173" s="80"/>
      <c r="M1173" s="80"/>
      <c r="N1173" s="80"/>
      <c r="O1173" s="80"/>
      <c r="P1173" s="80"/>
      <c r="Q1173" s="80"/>
      <c r="R1173" s="80"/>
      <c r="S1173" s="80"/>
      <c r="T1173" s="80"/>
      <c r="U1173" s="80"/>
      <c r="V1173" s="80"/>
      <c r="W1173" s="80"/>
      <c r="X1173" s="80"/>
      <c r="Y1173" s="80"/>
      <c r="Z1173" s="80"/>
      <c r="AA1173" s="80"/>
      <c r="AB1173" s="80"/>
      <c r="AC1173" s="80"/>
      <c r="AD1173" s="80"/>
      <c r="AE1173" s="80"/>
      <c r="AF1173" s="80"/>
      <c r="AG1173" s="80"/>
      <c r="AH1173" s="80"/>
      <c r="AI1173" s="80"/>
      <c r="AJ1173" s="80"/>
      <c r="AK1173" s="80"/>
      <c r="AL1173" s="80"/>
      <c r="AM1173" s="80"/>
      <c r="AN1173" s="80"/>
      <c r="AO1173" s="80"/>
      <c r="AP1173" s="80"/>
      <c r="AQ1173" s="80"/>
      <c r="AR1173" s="80"/>
      <c r="AS1173" s="80"/>
      <c r="AT1173" s="80"/>
      <c r="AU1173" s="80"/>
      <c r="AV1173" s="80"/>
      <c r="AW1173" s="80"/>
      <c r="AX1173" s="80"/>
    </row>
    <row r="1174" spans="1:50" x14ac:dyDescent="0.25">
      <c r="A1174" s="80"/>
      <c r="B1174" s="80"/>
      <c r="C1174" s="80"/>
      <c r="D1174" s="80"/>
      <c r="E1174" s="80"/>
      <c r="F1174" s="80"/>
      <c r="G1174" s="80"/>
      <c r="H1174" s="80"/>
      <c r="I1174" s="80"/>
      <c r="J1174" s="80"/>
      <c r="K1174" s="80"/>
      <c r="L1174" s="80"/>
      <c r="M1174" s="80"/>
      <c r="N1174" s="80"/>
      <c r="O1174" s="80"/>
      <c r="P1174" s="80"/>
      <c r="Q1174" s="80"/>
      <c r="R1174" s="80"/>
      <c r="S1174" s="80"/>
      <c r="T1174" s="80"/>
      <c r="U1174" s="80"/>
      <c r="V1174" s="80"/>
      <c r="W1174" s="80"/>
      <c r="X1174" s="80"/>
      <c r="Y1174" s="80"/>
      <c r="Z1174" s="80"/>
      <c r="AA1174" s="80"/>
      <c r="AB1174" s="80"/>
      <c r="AC1174" s="80"/>
      <c r="AD1174" s="80"/>
      <c r="AE1174" s="80"/>
      <c r="AF1174" s="80"/>
      <c r="AG1174" s="80"/>
      <c r="AH1174" s="80"/>
      <c r="AI1174" s="80"/>
      <c r="AJ1174" s="80"/>
      <c r="AK1174" s="80"/>
      <c r="AL1174" s="80"/>
      <c r="AM1174" s="80"/>
      <c r="AN1174" s="80"/>
      <c r="AO1174" s="80"/>
      <c r="AP1174" s="80"/>
      <c r="AQ1174" s="80"/>
      <c r="AR1174" s="80"/>
      <c r="AS1174" s="80"/>
      <c r="AT1174" s="80"/>
      <c r="AU1174" s="80"/>
      <c r="AV1174" s="80"/>
      <c r="AW1174" s="80"/>
      <c r="AX1174" s="80"/>
    </row>
    <row r="1175" spans="1:50" x14ac:dyDescent="0.25">
      <c r="A1175" s="80"/>
      <c r="B1175" s="80"/>
      <c r="C1175" s="80"/>
      <c r="D1175" s="80"/>
      <c r="E1175" s="80"/>
      <c r="F1175" s="80"/>
      <c r="G1175" s="80"/>
      <c r="H1175" s="80"/>
      <c r="I1175" s="80"/>
      <c r="J1175" s="80"/>
      <c r="K1175" s="80"/>
      <c r="L1175" s="80"/>
      <c r="M1175" s="80"/>
      <c r="N1175" s="80"/>
      <c r="O1175" s="80"/>
      <c r="P1175" s="80"/>
      <c r="Q1175" s="80"/>
      <c r="R1175" s="80"/>
      <c r="S1175" s="80"/>
      <c r="T1175" s="80"/>
      <c r="U1175" s="80"/>
      <c r="V1175" s="80"/>
      <c r="W1175" s="80"/>
      <c r="X1175" s="80"/>
      <c r="Y1175" s="80"/>
      <c r="Z1175" s="80"/>
      <c r="AA1175" s="80"/>
      <c r="AB1175" s="80"/>
      <c r="AC1175" s="80"/>
      <c r="AD1175" s="80"/>
      <c r="AE1175" s="80"/>
      <c r="AF1175" s="80"/>
      <c r="AG1175" s="80"/>
      <c r="AH1175" s="80"/>
      <c r="AI1175" s="80"/>
      <c r="AJ1175" s="80"/>
      <c r="AK1175" s="80"/>
      <c r="AL1175" s="80"/>
      <c r="AM1175" s="80"/>
      <c r="AN1175" s="80"/>
      <c r="AO1175" s="80"/>
      <c r="AP1175" s="80"/>
      <c r="AQ1175" s="80"/>
      <c r="AR1175" s="80"/>
      <c r="AS1175" s="80"/>
      <c r="AT1175" s="80"/>
      <c r="AU1175" s="80"/>
      <c r="AV1175" s="80"/>
      <c r="AW1175" s="80"/>
      <c r="AX1175" s="80"/>
    </row>
    <row r="1176" spans="1:50" x14ac:dyDescent="0.25">
      <c r="A1176" s="80"/>
      <c r="B1176" s="80"/>
      <c r="C1176" s="80"/>
      <c r="D1176" s="80"/>
      <c r="E1176" s="80"/>
      <c r="F1176" s="80"/>
      <c r="G1176" s="80"/>
      <c r="H1176" s="80"/>
      <c r="I1176" s="80"/>
      <c r="J1176" s="80"/>
      <c r="K1176" s="80"/>
      <c r="L1176" s="80"/>
      <c r="M1176" s="80"/>
      <c r="N1176" s="80"/>
      <c r="O1176" s="80"/>
      <c r="P1176" s="80"/>
      <c r="Q1176" s="80"/>
      <c r="R1176" s="80"/>
      <c r="S1176" s="80"/>
      <c r="T1176" s="80"/>
      <c r="U1176" s="80"/>
      <c r="V1176" s="80"/>
      <c r="W1176" s="80"/>
      <c r="X1176" s="80"/>
      <c r="Y1176" s="80"/>
      <c r="Z1176" s="80"/>
      <c r="AA1176" s="80"/>
      <c r="AB1176" s="80"/>
      <c r="AC1176" s="80"/>
      <c r="AD1176" s="80"/>
      <c r="AE1176" s="80"/>
      <c r="AF1176" s="80"/>
      <c r="AG1176" s="80"/>
      <c r="AH1176" s="80"/>
      <c r="AI1176" s="80"/>
      <c r="AJ1176" s="80"/>
      <c r="AK1176" s="80"/>
      <c r="AL1176" s="80"/>
      <c r="AM1176" s="80"/>
      <c r="AN1176" s="80"/>
      <c r="AO1176" s="80"/>
      <c r="AP1176" s="80"/>
      <c r="AQ1176" s="80"/>
      <c r="AR1176" s="80"/>
      <c r="AS1176" s="80"/>
      <c r="AT1176" s="80"/>
      <c r="AU1176" s="80"/>
      <c r="AV1176" s="80"/>
      <c r="AW1176" s="80"/>
      <c r="AX1176" s="80"/>
    </row>
    <row r="1177" spans="1:50" x14ac:dyDescent="0.25">
      <c r="A1177" s="80"/>
      <c r="B1177" s="80"/>
      <c r="C1177" s="80"/>
      <c r="D1177" s="80"/>
      <c r="E1177" s="80"/>
      <c r="F1177" s="80"/>
      <c r="G1177" s="80"/>
      <c r="H1177" s="80"/>
      <c r="I1177" s="80"/>
      <c r="J1177" s="80"/>
      <c r="K1177" s="80"/>
      <c r="L1177" s="80"/>
      <c r="M1177" s="80"/>
      <c r="N1177" s="80"/>
      <c r="O1177" s="80"/>
      <c r="P1177" s="80"/>
      <c r="Q1177" s="80"/>
      <c r="R1177" s="80"/>
      <c r="S1177" s="80"/>
      <c r="T1177" s="80"/>
      <c r="U1177" s="80"/>
      <c r="V1177" s="80"/>
      <c r="W1177" s="80"/>
      <c r="X1177" s="80"/>
      <c r="Y1177" s="80"/>
      <c r="Z1177" s="80"/>
      <c r="AA1177" s="80"/>
      <c r="AB1177" s="80"/>
      <c r="AC1177" s="80"/>
      <c r="AD1177" s="80"/>
      <c r="AE1177" s="80"/>
      <c r="AF1177" s="80"/>
      <c r="AG1177" s="80"/>
      <c r="AH1177" s="80"/>
      <c r="AI1177" s="80"/>
      <c r="AJ1177" s="80"/>
      <c r="AK1177" s="80"/>
      <c r="AL1177" s="80"/>
      <c r="AM1177" s="80"/>
      <c r="AN1177" s="80"/>
      <c r="AO1177" s="80"/>
      <c r="AP1177" s="80"/>
      <c r="AQ1177" s="80"/>
      <c r="AR1177" s="80"/>
      <c r="AS1177" s="80"/>
      <c r="AT1177" s="80"/>
      <c r="AU1177" s="80"/>
      <c r="AV1177" s="80"/>
      <c r="AW1177" s="80"/>
      <c r="AX1177" s="80"/>
    </row>
    <row r="1178" spans="1:50" x14ac:dyDescent="0.25">
      <c r="A1178" s="80"/>
      <c r="B1178" s="80"/>
      <c r="C1178" s="80"/>
      <c r="D1178" s="80"/>
      <c r="E1178" s="80"/>
      <c r="F1178" s="80"/>
      <c r="G1178" s="80"/>
      <c r="H1178" s="80"/>
      <c r="I1178" s="80"/>
      <c r="J1178" s="80"/>
      <c r="K1178" s="80"/>
      <c r="L1178" s="80"/>
      <c r="M1178" s="80"/>
      <c r="N1178" s="80"/>
      <c r="O1178" s="80"/>
      <c r="P1178" s="80"/>
      <c r="Q1178" s="80"/>
      <c r="R1178" s="80"/>
      <c r="S1178" s="80"/>
      <c r="T1178" s="80"/>
      <c r="U1178" s="80"/>
      <c r="V1178" s="80"/>
      <c r="W1178" s="80"/>
      <c r="X1178" s="80"/>
      <c r="Y1178" s="80"/>
      <c r="Z1178" s="80"/>
      <c r="AA1178" s="80"/>
      <c r="AB1178" s="80"/>
      <c r="AC1178" s="80"/>
      <c r="AD1178" s="80"/>
      <c r="AE1178" s="80"/>
      <c r="AF1178" s="80"/>
      <c r="AG1178" s="80"/>
      <c r="AH1178" s="80"/>
      <c r="AI1178" s="80"/>
      <c r="AJ1178" s="80"/>
      <c r="AK1178" s="80"/>
      <c r="AL1178" s="80"/>
      <c r="AM1178" s="80"/>
      <c r="AN1178" s="80"/>
      <c r="AO1178" s="80"/>
      <c r="AP1178" s="80"/>
      <c r="AQ1178" s="80"/>
      <c r="AR1178" s="80"/>
      <c r="AS1178" s="80"/>
      <c r="AT1178" s="80"/>
      <c r="AU1178" s="80"/>
      <c r="AV1178" s="80"/>
      <c r="AW1178" s="80"/>
      <c r="AX1178" s="80"/>
    </row>
    <row r="1179" spans="1:50" x14ac:dyDescent="0.25">
      <c r="A1179" s="80"/>
      <c r="B1179" s="80"/>
      <c r="C1179" s="80"/>
      <c r="D1179" s="80"/>
      <c r="E1179" s="80"/>
      <c r="F1179" s="80"/>
      <c r="G1179" s="80"/>
      <c r="H1179" s="80"/>
      <c r="I1179" s="80"/>
      <c r="J1179" s="80"/>
      <c r="K1179" s="80"/>
      <c r="L1179" s="80"/>
      <c r="M1179" s="80"/>
      <c r="N1179" s="80"/>
      <c r="O1179" s="80"/>
      <c r="P1179" s="80"/>
      <c r="Q1179" s="80"/>
      <c r="R1179" s="80"/>
      <c r="S1179" s="80"/>
      <c r="T1179" s="80"/>
      <c r="U1179" s="80"/>
      <c r="V1179" s="80"/>
      <c r="W1179" s="80"/>
      <c r="X1179" s="80"/>
      <c r="Y1179" s="80"/>
      <c r="Z1179" s="80"/>
      <c r="AA1179" s="80"/>
      <c r="AB1179" s="80"/>
      <c r="AC1179" s="80"/>
      <c r="AD1179" s="80"/>
      <c r="AE1179" s="80"/>
      <c r="AF1179" s="80"/>
      <c r="AG1179" s="80"/>
      <c r="AH1179" s="80"/>
      <c r="AI1179" s="80"/>
      <c r="AJ1179" s="80"/>
      <c r="AK1179" s="80"/>
      <c r="AL1179" s="80"/>
      <c r="AM1179" s="80"/>
      <c r="AN1179" s="80"/>
      <c r="AO1179" s="80"/>
      <c r="AP1179" s="80"/>
      <c r="AQ1179" s="80"/>
      <c r="AR1179" s="80"/>
      <c r="AS1179" s="80"/>
      <c r="AT1179" s="80"/>
      <c r="AU1179" s="80"/>
      <c r="AV1179" s="80"/>
      <c r="AW1179" s="80"/>
      <c r="AX1179" s="80"/>
    </row>
    <row r="1180" spans="1:50" x14ac:dyDescent="0.25">
      <c r="A1180" s="80"/>
      <c r="B1180" s="80"/>
      <c r="C1180" s="80"/>
      <c r="D1180" s="80"/>
      <c r="E1180" s="80"/>
      <c r="F1180" s="80"/>
      <c r="G1180" s="80"/>
      <c r="H1180" s="80"/>
      <c r="I1180" s="80"/>
      <c r="J1180" s="80"/>
      <c r="K1180" s="80"/>
      <c r="L1180" s="80"/>
      <c r="M1180" s="80"/>
      <c r="N1180" s="80"/>
      <c r="O1180" s="80"/>
      <c r="P1180" s="80"/>
      <c r="Q1180" s="80"/>
      <c r="R1180" s="80"/>
      <c r="S1180" s="80"/>
      <c r="T1180" s="80"/>
      <c r="U1180" s="80"/>
      <c r="V1180" s="80"/>
      <c r="W1180" s="80"/>
      <c r="X1180" s="80"/>
      <c r="Y1180" s="80"/>
      <c r="Z1180" s="80"/>
      <c r="AA1180" s="80"/>
      <c r="AB1180" s="80"/>
      <c r="AC1180" s="80"/>
      <c r="AD1180" s="80"/>
      <c r="AE1180" s="80"/>
      <c r="AF1180" s="80"/>
      <c r="AG1180" s="80"/>
      <c r="AH1180" s="80"/>
      <c r="AI1180" s="80"/>
      <c r="AJ1180" s="80"/>
      <c r="AK1180" s="80"/>
      <c r="AL1180" s="80"/>
      <c r="AM1180" s="80"/>
      <c r="AN1180" s="80"/>
      <c r="AO1180" s="80"/>
      <c r="AP1180" s="80"/>
      <c r="AQ1180" s="80"/>
      <c r="AR1180" s="80"/>
      <c r="AS1180" s="80"/>
      <c r="AT1180" s="80"/>
      <c r="AU1180" s="80"/>
      <c r="AV1180" s="80"/>
      <c r="AW1180" s="80"/>
      <c r="AX1180" s="80"/>
    </row>
    <row r="1181" spans="1:50" x14ac:dyDescent="0.25">
      <c r="A1181" s="80"/>
      <c r="B1181" s="80"/>
      <c r="C1181" s="80"/>
      <c r="D1181" s="80"/>
      <c r="E1181" s="80"/>
      <c r="F1181" s="80"/>
      <c r="G1181" s="80"/>
      <c r="H1181" s="80"/>
      <c r="I1181" s="80"/>
      <c r="J1181" s="80"/>
      <c r="K1181" s="80"/>
      <c r="L1181" s="80"/>
      <c r="M1181" s="80"/>
      <c r="N1181" s="80"/>
      <c r="O1181" s="80"/>
      <c r="P1181" s="80"/>
      <c r="Q1181" s="80"/>
      <c r="R1181" s="80"/>
      <c r="S1181" s="80"/>
      <c r="T1181" s="80"/>
      <c r="U1181" s="80"/>
      <c r="V1181" s="80"/>
      <c r="W1181" s="80"/>
      <c r="X1181" s="80"/>
      <c r="Y1181" s="80"/>
      <c r="Z1181" s="80"/>
      <c r="AA1181" s="80"/>
      <c r="AB1181" s="80"/>
      <c r="AC1181" s="80"/>
      <c r="AD1181" s="80"/>
      <c r="AE1181" s="80"/>
      <c r="AF1181" s="80"/>
      <c r="AG1181" s="80"/>
      <c r="AH1181" s="80"/>
      <c r="AI1181" s="80"/>
      <c r="AJ1181" s="80"/>
      <c r="AK1181" s="80"/>
      <c r="AL1181" s="80"/>
      <c r="AM1181" s="80"/>
      <c r="AN1181" s="80"/>
      <c r="AO1181" s="80"/>
      <c r="AP1181" s="80"/>
      <c r="AQ1181" s="80"/>
      <c r="AR1181" s="80"/>
      <c r="AS1181" s="80"/>
      <c r="AT1181" s="80"/>
      <c r="AU1181" s="80"/>
      <c r="AV1181" s="80"/>
      <c r="AW1181" s="80"/>
      <c r="AX1181" s="80"/>
    </row>
    <row r="1182" spans="1:50" x14ac:dyDescent="0.25">
      <c r="A1182" s="80"/>
      <c r="B1182" s="80"/>
      <c r="C1182" s="80"/>
      <c r="D1182" s="80"/>
      <c r="E1182" s="80"/>
      <c r="F1182" s="80"/>
      <c r="G1182" s="80"/>
      <c r="H1182" s="80"/>
      <c r="I1182" s="80"/>
      <c r="J1182" s="80"/>
      <c r="K1182" s="80"/>
      <c r="L1182" s="80"/>
      <c r="M1182" s="80"/>
      <c r="N1182" s="80"/>
      <c r="O1182" s="80"/>
      <c r="P1182" s="80"/>
      <c r="Q1182" s="80"/>
      <c r="R1182" s="80"/>
      <c r="S1182" s="80"/>
      <c r="T1182" s="80"/>
      <c r="U1182" s="80"/>
      <c r="V1182" s="80"/>
      <c r="W1182" s="80"/>
      <c r="X1182" s="80"/>
      <c r="Y1182" s="80"/>
      <c r="Z1182" s="80"/>
      <c r="AA1182" s="80"/>
      <c r="AB1182" s="80"/>
      <c r="AC1182" s="80"/>
      <c r="AD1182" s="80"/>
      <c r="AE1182" s="80"/>
      <c r="AF1182" s="80"/>
      <c r="AG1182" s="80"/>
      <c r="AH1182" s="80"/>
      <c r="AI1182" s="80"/>
      <c r="AJ1182" s="80"/>
      <c r="AK1182" s="80"/>
      <c r="AL1182" s="80"/>
      <c r="AM1182" s="80"/>
      <c r="AN1182" s="80"/>
      <c r="AO1182" s="80"/>
      <c r="AP1182" s="80"/>
      <c r="AQ1182" s="80"/>
      <c r="AR1182" s="80"/>
      <c r="AS1182" s="80"/>
      <c r="AT1182" s="80"/>
      <c r="AU1182" s="80"/>
      <c r="AV1182" s="80"/>
      <c r="AW1182" s="80"/>
      <c r="AX1182" s="80"/>
    </row>
    <row r="1183" spans="1:50" x14ac:dyDescent="0.25">
      <c r="A1183" s="80"/>
      <c r="B1183" s="80"/>
      <c r="C1183" s="80"/>
      <c r="D1183" s="80"/>
      <c r="E1183" s="80"/>
      <c r="F1183" s="80"/>
      <c r="G1183" s="80"/>
      <c r="H1183" s="80"/>
      <c r="I1183" s="80"/>
      <c r="J1183" s="80"/>
      <c r="K1183" s="80"/>
      <c r="L1183" s="80"/>
      <c r="M1183" s="80"/>
      <c r="N1183" s="80"/>
      <c r="O1183" s="80"/>
      <c r="P1183" s="80"/>
      <c r="Q1183" s="80"/>
      <c r="R1183" s="80"/>
      <c r="S1183" s="80"/>
      <c r="T1183" s="80"/>
      <c r="U1183" s="80"/>
      <c r="V1183" s="80"/>
      <c r="W1183" s="80"/>
      <c r="X1183" s="80"/>
      <c r="Y1183" s="80"/>
      <c r="Z1183" s="80"/>
      <c r="AA1183" s="80"/>
      <c r="AB1183" s="80"/>
      <c r="AC1183" s="80"/>
      <c r="AD1183" s="80"/>
      <c r="AE1183" s="80"/>
      <c r="AF1183" s="80"/>
      <c r="AG1183" s="80"/>
      <c r="AH1183" s="80"/>
      <c r="AI1183" s="80"/>
      <c r="AJ1183" s="80"/>
      <c r="AK1183" s="80"/>
      <c r="AL1183" s="80"/>
      <c r="AM1183" s="80"/>
      <c r="AN1183" s="80"/>
      <c r="AO1183" s="80"/>
      <c r="AP1183" s="80"/>
      <c r="AQ1183" s="80"/>
      <c r="AR1183" s="80"/>
      <c r="AS1183" s="80"/>
      <c r="AT1183" s="80"/>
      <c r="AU1183" s="80"/>
      <c r="AV1183" s="80"/>
      <c r="AW1183" s="80"/>
      <c r="AX1183" s="80"/>
    </row>
    <row r="1184" spans="1:50" x14ac:dyDescent="0.25">
      <c r="A1184" s="80"/>
      <c r="B1184" s="80"/>
      <c r="C1184" s="80"/>
      <c r="D1184" s="80"/>
      <c r="E1184" s="80"/>
      <c r="F1184" s="80"/>
      <c r="G1184" s="80"/>
      <c r="H1184" s="80"/>
      <c r="I1184" s="80"/>
      <c r="J1184" s="80"/>
      <c r="K1184" s="80"/>
      <c r="L1184" s="80"/>
      <c r="M1184" s="80"/>
      <c r="N1184" s="80"/>
      <c r="O1184" s="80"/>
      <c r="P1184" s="80"/>
      <c r="Q1184" s="80"/>
      <c r="R1184" s="80"/>
      <c r="S1184" s="80"/>
      <c r="T1184" s="80"/>
      <c r="U1184" s="80"/>
      <c r="V1184" s="80"/>
      <c r="W1184" s="80"/>
      <c r="X1184" s="80"/>
      <c r="Y1184" s="80"/>
      <c r="Z1184" s="80"/>
      <c r="AA1184" s="80"/>
      <c r="AB1184" s="80"/>
      <c r="AC1184" s="80"/>
      <c r="AD1184" s="80"/>
      <c r="AE1184" s="80"/>
      <c r="AF1184" s="80"/>
      <c r="AG1184" s="80"/>
      <c r="AH1184" s="80"/>
      <c r="AI1184" s="80"/>
      <c r="AJ1184" s="80"/>
      <c r="AK1184" s="80"/>
      <c r="AL1184" s="80"/>
      <c r="AM1184" s="80"/>
      <c r="AN1184" s="80"/>
      <c r="AO1184" s="80"/>
      <c r="AP1184" s="80"/>
      <c r="AQ1184" s="80"/>
      <c r="AR1184" s="80"/>
      <c r="AS1184" s="80"/>
      <c r="AT1184" s="80"/>
      <c r="AU1184" s="80"/>
      <c r="AV1184" s="80"/>
      <c r="AW1184" s="80"/>
      <c r="AX1184" s="80"/>
    </row>
    <row r="1185" spans="1:50" x14ac:dyDescent="0.25">
      <c r="A1185" s="80"/>
      <c r="B1185" s="80"/>
      <c r="C1185" s="80"/>
      <c r="D1185" s="80"/>
      <c r="E1185" s="80"/>
      <c r="F1185" s="80"/>
      <c r="G1185" s="80"/>
      <c r="H1185" s="80"/>
      <c r="I1185" s="80"/>
      <c r="J1185" s="80"/>
      <c r="K1185" s="80"/>
      <c r="L1185" s="80"/>
      <c r="M1185" s="80"/>
      <c r="N1185" s="80"/>
      <c r="O1185" s="80"/>
      <c r="P1185" s="80"/>
      <c r="Q1185" s="80"/>
      <c r="R1185" s="80"/>
      <c r="S1185" s="80"/>
      <c r="T1185" s="80"/>
      <c r="U1185" s="80"/>
      <c r="V1185" s="80"/>
      <c r="W1185" s="80"/>
      <c r="X1185" s="80"/>
      <c r="Y1185" s="80"/>
      <c r="Z1185" s="80"/>
      <c r="AA1185" s="80"/>
      <c r="AB1185" s="80"/>
      <c r="AC1185" s="80"/>
      <c r="AD1185" s="80"/>
      <c r="AE1185" s="80"/>
      <c r="AF1185" s="80"/>
      <c r="AG1185" s="80"/>
      <c r="AH1185" s="80"/>
      <c r="AI1185" s="80"/>
      <c r="AJ1185" s="80"/>
      <c r="AK1185" s="80"/>
      <c r="AL1185" s="80"/>
      <c r="AM1185" s="80"/>
      <c r="AN1185" s="80"/>
      <c r="AO1185" s="80"/>
      <c r="AP1185" s="80"/>
      <c r="AQ1185" s="80"/>
      <c r="AR1185" s="80"/>
      <c r="AS1185" s="80"/>
      <c r="AT1185" s="80"/>
      <c r="AU1185" s="80"/>
      <c r="AV1185" s="80"/>
      <c r="AW1185" s="80"/>
      <c r="AX1185" s="80"/>
    </row>
    <row r="1186" spans="1:50" x14ac:dyDescent="0.25">
      <c r="A1186" s="80"/>
      <c r="B1186" s="80"/>
      <c r="C1186" s="80"/>
      <c r="D1186" s="80"/>
      <c r="E1186" s="80"/>
      <c r="F1186" s="80"/>
      <c r="G1186" s="80"/>
      <c r="H1186" s="80"/>
      <c r="I1186" s="80"/>
      <c r="J1186" s="80"/>
      <c r="K1186" s="80"/>
      <c r="L1186" s="80"/>
      <c r="M1186" s="80"/>
      <c r="N1186" s="80"/>
      <c r="O1186" s="80"/>
      <c r="P1186" s="80"/>
      <c r="Q1186" s="80"/>
      <c r="R1186" s="80"/>
      <c r="S1186" s="80"/>
      <c r="T1186" s="80"/>
      <c r="U1186" s="80"/>
      <c r="V1186" s="80"/>
      <c r="W1186" s="80"/>
      <c r="X1186" s="80"/>
      <c r="Y1186" s="80"/>
      <c r="Z1186" s="80"/>
      <c r="AA1186" s="80"/>
      <c r="AB1186" s="80"/>
      <c r="AC1186" s="80"/>
      <c r="AD1186" s="80"/>
      <c r="AE1186" s="80"/>
      <c r="AF1186" s="80"/>
      <c r="AG1186" s="80"/>
      <c r="AH1186" s="80"/>
      <c r="AI1186" s="80"/>
      <c r="AJ1186" s="80"/>
      <c r="AK1186" s="80"/>
      <c r="AL1186" s="80"/>
      <c r="AM1186" s="80"/>
      <c r="AN1186" s="80"/>
      <c r="AO1186" s="80"/>
      <c r="AP1186" s="80"/>
      <c r="AQ1186" s="80"/>
      <c r="AR1186" s="80"/>
      <c r="AS1186" s="80"/>
      <c r="AT1186" s="80"/>
      <c r="AU1186" s="80"/>
      <c r="AV1186" s="80"/>
      <c r="AW1186" s="80"/>
      <c r="AX1186" s="80"/>
    </row>
    <row r="1187" spans="1:50" x14ac:dyDescent="0.25">
      <c r="A1187" s="80"/>
      <c r="B1187" s="80"/>
      <c r="C1187" s="80"/>
      <c r="D1187" s="80"/>
      <c r="E1187" s="80"/>
      <c r="F1187" s="80"/>
      <c r="G1187" s="80"/>
      <c r="H1187" s="80"/>
      <c r="I1187" s="80"/>
      <c r="J1187" s="80"/>
      <c r="K1187" s="80"/>
      <c r="L1187" s="80"/>
      <c r="M1187" s="80"/>
      <c r="N1187" s="80"/>
      <c r="O1187" s="80"/>
      <c r="P1187" s="80"/>
      <c r="Q1187" s="80"/>
      <c r="R1187" s="80"/>
      <c r="S1187" s="80"/>
      <c r="T1187" s="80"/>
      <c r="U1187" s="80"/>
      <c r="V1187" s="80"/>
      <c r="W1187" s="80"/>
      <c r="X1187" s="80"/>
      <c r="Y1187" s="80"/>
      <c r="Z1187" s="80"/>
      <c r="AA1187" s="80"/>
      <c r="AB1187" s="80"/>
      <c r="AC1187" s="80"/>
      <c r="AD1187" s="80"/>
      <c r="AE1187" s="80"/>
      <c r="AF1187" s="80"/>
      <c r="AG1187" s="80"/>
      <c r="AH1187" s="80"/>
      <c r="AI1187" s="80"/>
      <c r="AJ1187" s="80"/>
      <c r="AK1187" s="80"/>
      <c r="AL1187" s="80"/>
      <c r="AM1187" s="80"/>
      <c r="AN1187" s="80"/>
      <c r="AO1187" s="80"/>
      <c r="AP1187" s="80"/>
      <c r="AQ1187" s="80"/>
      <c r="AR1187" s="80"/>
      <c r="AS1187" s="80"/>
      <c r="AT1187" s="80"/>
      <c r="AU1187" s="80"/>
      <c r="AV1187" s="80"/>
      <c r="AW1187" s="80"/>
      <c r="AX1187" s="80"/>
    </row>
    <row r="1188" spans="1:50" x14ac:dyDescent="0.25">
      <c r="A1188" s="80"/>
      <c r="B1188" s="80"/>
      <c r="C1188" s="80"/>
      <c r="D1188" s="80"/>
      <c r="E1188" s="80"/>
      <c r="F1188" s="80"/>
      <c r="G1188" s="80"/>
      <c r="H1188" s="80"/>
      <c r="I1188" s="80"/>
      <c r="J1188" s="80"/>
      <c r="K1188" s="80"/>
      <c r="L1188" s="80"/>
      <c r="M1188" s="80"/>
      <c r="N1188" s="80"/>
      <c r="O1188" s="80"/>
      <c r="P1188" s="80"/>
      <c r="Q1188" s="80"/>
      <c r="R1188" s="80"/>
      <c r="S1188" s="80"/>
      <c r="T1188" s="80"/>
      <c r="U1188" s="80"/>
      <c r="V1188" s="80"/>
      <c r="W1188" s="80"/>
      <c r="X1188" s="80"/>
      <c r="Y1188" s="80"/>
      <c r="Z1188" s="80"/>
      <c r="AA1188" s="80"/>
      <c r="AB1188" s="80"/>
      <c r="AC1188" s="80"/>
      <c r="AD1188" s="80"/>
      <c r="AE1188" s="80"/>
      <c r="AF1188" s="80"/>
      <c r="AG1188" s="80"/>
      <c r="AH1188" s="80"/>
      <c r="AI1188" s="80"/>
      <c r="AJ1188" s="80"/>
      <c r="AK1188" s="80"/>
      <c r="AL1188" s="80"/>
      <c r="AM1188" s="80"/>
      <c r="AN1188" s="80"/>
      <c r="AO1188" s="80"/>
      <c r="AP1188" s="80"/>
      <c r="AQ1188" s="80"/>
      <c r="AR1188" s="80"/>
      <c r="AS1188" s="80"/>
      <c r="AT1188" s="80"/>
      <c r="AU1188" s="80"/>
      <c r="AV1188" s="80"/>
      <c r="AW1188" s="80"/>
      <c r="AX1188" s="80"/>
    </row>
    <row r="1189" spans="1:50" x14ac:dyDescent="0.25">
      <c r="A1189" s="80"/>
      <c r="B1189" s="80"/>
      <c r="C1189" s="80"/>
      <c r="D1189" s="80"/>
      <c r="E1189" s="80"/>
      <c r="F1189" s="80"/>
      <c r="G1189" s="80"/>
      <c r="H1189" s="80"/>
      <c r="I1189" s="80"/>
      <c r="J1189" s="80"/>
      <c r="K1189" s="80"/>
      <c r="L1189" s="80"/>
      <c r="M1189" s="80"/>
      <c r="N1189" s="80"/>
      <c r="O1189" s="80"/>
      <c r="P1189" s="80"/>
      <c r="Q1189" s="80"/>
      <c r="R1189" s="80"/>
      <c r="S1189" s="80"/>
      <c r="T1189" s="80"/>
      <c r="U1189" s="80"/>
      <c r="V1189" s="80"/>
      <c r="W1189" s="80"/>
      <c r="X1189" s="80"/>
      <c r="Y1189" s="80"/>
      <c r="Z1189" s="80"/>
      <c r="AA1189" s="80"/>
      <c r="AB1189" s="80"/>
      <c r="AC1189" s="80"/>
      <c r="AD1189" s="80"/>
      <c r="AE1189" s="80"/>
      <c r="AF1189" s="80"/>
      <c r="AG1189" s="80"/>
      <c r="AH1189" s="80"/>
      <c r="AI1189" s="80"/>
      <c r="AJ1189" s="80"/>
      <c r="AK1189" s="80"/>
      <c r="AL1189" s="80"/>
      <c r="AM1189" s="80"/>
      <c r="AN1189" s="80"/>
      <c r="AO1189" s="80"/>
      <c r="AP1189" s="80"/>
      <c r="AQ1189" s="80"/>
      <c r="AR1189" s="80"/>
      <c r="AS1189" s="80"/>
      <c r="AT1189" s="80"/>
      <c r="AU1189" s="80"/>
      <c r="AV1189" s="80"/>
      <c r="AW1189" s="80"/>
      <c r="AX1189" s="80"/>
    </row>
    <row r="1190" spans="1:50" x14ac:dyDescent="0.25">
      <c r="A1190" s="80"/>
      <c r="B1190" s="80"/>
      <c r="C1190" s="80"/>
      <c r="D1190" s="80"/>
      <c r="E1190" s="80"/>
      <c r="F1190" s="80"/>
      <c r="G1190" s="80"/>
      <c r="H1190" s="80"/>
      <c r="I1190" s="80"/>
      <c r="J1190" s="80"/>
      <c r="K1190" s="80"/>
      <c r="L1190" s="80"/>
      <c r="M1190" s="80"/>
      <c r="N1190" s="80"/>
      <c r="O1190" s="80"/>
      <c r="P1190" s="80"/>
      <c r="Q1190" s="80"/>
      <c r="R1190" s="80"/>
      <c r="S1190" s="80"/>
      <c r="T1190" s="80"/>
      <c r="U1190" s="80"/>
      <c r="V1190" s="80"/>
      <c r="W1190" s="80"/>
      <c r="X1190" s="80"/>
      <c r="Y1190" s="80"/>
      <c r="Z1190" s="80"/>
      <c r="AA1190" s="80"/>
      <c r="AB1190" s="80"/>
      <c r="AC1190" s="80"/>
      <c r="AD1190" s="80"/>
      <c r="AE1190" s="80"/>
      <c r="AF1190" s="80"/>
      <c r="AG1190" s="80"/>
      <c r="AH1190" s="80"/>
      <c r="AI1190" s="80"/>
      <c r="AJ1190" s="80"/>
      <c r="AK1190" s="80"/>
      <c r="AL1190" s="80"/>
      <c r="AM1190" s="80"/>
      <c r="AN1190" s="80"/>
      <c r="AO1190" s="80"/>
      <c r="AP1190" s="80"/>
      <c r="AQ1190" s="80"/>
      <c r="AR1190" s="80"/>
      <c r="AS1190" s="80"/>
      <c r="AT1190" s="80"/>
      <c r="AU1190" s="80"/>
      <c r="AV1190" s="80"/>
      <c r="AW1190" s="80"/>
      <c r="AX1190" s="80"/>
    </row>
    <row r="1191" spans="1:50" x14ac:dyDescent="0.25">
      <c r="A1191" s="80"/>
      <c r="B1191" s="80"/>
      <c r="C1191" s="80"/>
      <c r="D1191" s="80"/>
      <c r="E1191" s="80"/>
      <c r="F1191" s="80"/>
      <c r="G1191" s="80"/>
      <c r="H1191" s="80"/>
      <c r="I1191" s="80"/>
      <c r="J1191" s="80"/>
      <c r="K1191" s="80"/>
      <c r="L1191" s="80"/>
      <c r="M1191" s="80"/>
      <c r="N1191" s="80"/>
      <c r="O1191" s="80"/>
      <c r="P1191" s="80"/>
      <c r="Q1191" s="80"/>
      <c r="R1191" s="80"/>
      <c r="S1191" s="80"/>
      <c r="T1191" s="80"/>
      <c r="U1191" s="80"/>
      <c r="V1191" s="80"/>
      <c r="W1191" s="80"/>
      <c r="X1191" s="80"/>
      <c r="Y1191" s="80"/>
      <c r="Z1191" s="80"/>
      <c r="AA1191" s="80"/>
      <c r="AB1191" s="80"/>
      <c r="AC1191" s="80"/>
      <c r="AD1191" s="80"/>
      <c r="AE1191" s="80"/>
      <c r="AF1191" s="80"/>
      <c r="AG1191" s="80"/>
      <c r="AH1191" s="80"/>
      <c r="AI1191" s="80"/>
      <c r="AJ1191" s="80"/>
      <c r="AK1191" s="80"/>
      <c r="AL1191" s="80"/>
      <c r="AM1191" s="80"/>
      <c r="AN1191" s="80"/>
      <c r="AO1191" s="80"/>
      <c r="AP1191" s="80"/>
      <c r="AQ1191" s="80"/>
      <c r="AR1191" s="80"/>
      <c r="AS1191" s="80"/>
      <c r="AT1191" s="80"/>
      <c r="AU1191" s="80"/>
      <c r="AV1191" s="80"/>
      <c r="AW1191" s="80"/>
      <c r="AX1191" s="80"/>
    </row>
    <row r="1192" spans="1:50" x14ac:dyDescent="0.25">
      <c r="A1192" s="80"/>
      <c r="B1192" s="80"/>
      <c r="C1192" s="80"/>
      <c r="D1192" s="80"/>
      <c r="E1192" s="80"/>
      <c r="F1192" s="80"/>
      <c r="G1192" s="80"/>
      <c r="H1192" s="80"/>
      <c r="I1192" s="80"/>
      <c r="J1192" s="80"/>
      <c r="K1192" s="80"/>
      <c r="L1192" s="80"/>
      <c r="M1192" s="80"/>
      <c r="N1192" s="80"/>
      <c r="O1192" s="80"/>
      <c r="P1192" s="80"/>
      <c r="Q1192" s="80"/>
      <c r="R1192" s="80"/>
      <c r="S1192" s="80"/>
      <c r="T1192" s="80"/>
      <c r="U1192" s="80"/>
      <c r="V1192" s="80"/>
      <c r="W1192" s="80"/>
      <c r="X1192" s="80"/>
      <c r="Y1192" s="80"/>
      <c r="Z1192" s="80"/>
      <c r="AA1192" s="80"/>
      <c r="AB1192" s="80"/>
      <c r="AC1192" s="80"/>
      <c r="AD1192" s="80"/>
      <c r="AE1192" s="80"/>
      <c r="AF1192" s="80"/>
      <c r="AG1192" s="80"/>
      <c r="AH1192" s="80"/>
      <c r="AI1192" s="80"/>
      <c r="AJ1192" s="80"/>
      <c r="AK1192" s="80"/>
      <c r="AL1192" s="80"/>
      <c r="AM1192" s="80"/>
      <c r="AN1192" s="80"/>
      <c r="AO1192" s="80"/>
      <c r="AP1192" s="80"/>
      <c r="AQ1192" s="80"/>
      <c r="AR1192" s="80"/>
      <c r="AS1192" s="80"/>
      <c r="AT1192" s="80"/>
      <c r="AU1192" s="80"/>
      <c r="AV1192" s="80"/>
      <c r="AW1192" s="80"/>
      <c r="AX1192" s="80"/>
    </row>
    <row r="1193" spans="1:50" x14ac:dyDescent="0.25">
      <c r="A1193" s="80"/>
      <c r="B1193" s="80"/>
      <c r="C1193" s="80"/>
      <c r="D1193" s="80"/>
      <c r="E1193" s="80"/>
      <c r="F1193" s="80"/>
      <c r="G1193" s="80"/>
      <c r="H1193" s="80"/>
      <c r="I1193" s="80"/>
      <c r="J1193" s="80"/>
      <c r="K1193" s="80"/>
      <c r="L1193" s="80"/>
      <c r="M1193" s="80"/>
      <c r="N1193" s="80"/>
      <c r="O1193" s="80"/>
      <c r="P1193" s="80"/>
      <c r="Q1193" s="80"/>
      <c r="R1193" s="80"/>
      <c r="S1193" s="80"/>
      <c r="T1193" s="80"/>
      <c r="U1193" s="80"/>
      <c r="V1193" s="80"/>
      <c r="W1193" s="80"/>
      <c r="X1193" s="80"/>
      <c r="Y1193" s="80"/>
      <c r="Z1193" s="80"/>
      <c r="AA1193" s="80"/>
      <c r="AB1193" s="80"/>
      <c r="AC1193" s="80"/>
      <c r="AD1193" s="80"/>
      <c r="AE1193" s="80"/>
      <c r="AF1193" s="80"/>
      <c r="AG1193" s="80"/>
      <c r="AH1193" s="80"/>
      <c r="AI1193" s="80"/>
      <c r="AJ1193" s="80"/>
      <c r="AK1193" s="80"/>
      <c r="AL1193" s="80"/>
      <c r="AM1193" s="80"/>
      <c r="AN1193" s="80"/>
      <c r="AO1193" s="80"/>
      <c r="AP1193" s="80"/>
      <c r="AQ1193" s="80"/>
      <c r="AR1193" s="80"/>
      <c r="AS1193" s="80"/>
      <c r="AT1193" s="80"/>
      <c r="AU1193" s="80"/>
      <c r="AV1193" s="80"/>
      <c r="AW1193" s="80"/>
      <c r="AX1193" s="80"/>
    </row>
    <row r="1194" spans="1:50" x14ac:dyDescent="0.25">
      <c r="A1194" s="80"/>
      <c r="B1194" s="80"/>
      <c r="C1194" s="80"/>
      <c r="D1194" s="80"/>
      <c r="E1194" s="80"/>
      <c r="F1194" s="80"/>
      <c r="G1194" s="80"/>
      <c r="H1194" s="80"/>
      <c r="I1194" s="80"/>
      <c r="J1194" s="80"/>
      <c r="K1194" s="80"/>
      <c r="L1194" s="80"/>
      <c r="M1194" s="80"/>
      <c r="N1194" s="80"/>
      <c r="O1194" s="80"/>
      <c r="P1194" s="80"/>
      <c r="Q1194" s="80"/>
      <c r="R1194" s="80"/>
      <c r="S1194" s="80"/>
      <c r="T1194" s="80"/>
      <c r="U1194" s="80"/>
      <c r="V1194" s="80"/>
      <c r="W1194" s="80"/>
      <c r="X1194" s="80"/>
      <c r="Y1194" s="80"/>
      <c r="Z1194" s="80"/>
      <c r="AA1194" s="80"/>
      <c r="AB1194" s="80"/>
      <c r="AC1194" s="80"/>
      <c r="AD1194" s="80"/>
      <c r="AE1194" s="80"/>
      <c r="AF1194" s="80"/>
      <c r="AG1194" s="80"/>
      <c r="AH1194" s="80"/>
      <c r="AI1194" s="80"/>
      <c r="AJ1194" s="80"/>
      <c r="AK1194" s="80"/>
      <c r="AL1194" s="80"/>
      <c r="AM1194" s="80"/>
      <c r="AN1194" s="80"/>
      <c r="AO1194" s="80"/>
      <c r="AP1194" s="80"/>
      <c r="AQ1194" s="80"/>
      <c r="AR1194" s="80"/>
      <c r="AS1194" s="80"/>
      <c r="AT1194" s="80"/>
      <c r="AU1194" s="80"/>
      <c r="AV1194" s="80"/>
      <c r="AW1194" s="80"/>
      <c r="AX1194" s="80"/>
    </row>
    <row r="1195" spans="1:50" x14ac:dyDescent="0.25">
      <c r="A1195" s="80"/>
      <c r="B1195" s="80"/>
      <c r="C1195" s="80"/>
      <c r="D1195" s="80"/>
      <c r="E1195" s="80"/>
      <c r="F1195" s="80"/>
      <c r="G1195" s="80"/>
      <c r="H1195" s="80"/>
      <c r="I1195" s="80"/>
      <c r="J1195" s="80"/>
      <c r="K1195" s="80"/>
      <c r="L1195" s="80"/>
      <c r="M1195" s="80"/>
      <c r="N1195" s="80"/>
      <c r="O1195" s="80"/>
      <c r="P1195" s="80"/>
      <c r="Q1195" s="80"/>
      <c r="R1195" s="80"/>
      <c r="S1195" s="80"/>
      <c r="T1195" s="80"/>
      <c r="U1195" s="80"/>
      <c r="V1195" s="80"/>
      <c r="W1195" s="80"/>
      <c r="X1195" s="80"/>
      <c r="Y1195" s="80"/>
      <c r="Z1195" s="80"/>
      <c r="AA1195" s="80"/>
      <c r="AB1195" s="80"/>
      <c r="AC1195" s="80"/>
      <c r="AD1195" s="80"/>
      <c r="AE1195" s="80"/>
      <c r="AF1195" s="80"/>
      <c r="AG1195" s="80"/>
      <c r="AH1195" s="80"/>
      <c r="AI1195" s="80"/>
      <c r="AJ1195" s="80"/>
      <c r="AK1195" s="80"/>
      <c r="AL1195" s="80"/>
      <c r="AM1195" s="80"/>
      <c r="AN1195" s="80"/>
      <c r="AO1195" s="80"/>
      <c r="AP1195" s="80"/>
      <c r="AQ1195" s="80"/>
      <c r="AR1195" s="80"/>
      <c r="AS1195" s="80"/>
      <c r="AT1195" s="80"/>
      <c r="AU1195" s="80"/>
      <c r="AV1195" s="80"/>
      <c r="AW1195" s="80"/>
      <c r="AX1195" s="80"/>
    </row>
    <row r="1196" spans="1:50" x14ac:dyDescent="0.25">
      <c r="A1196" s="80"/>
      <c r="B1196" s="80"/>
      <c r="C1196" s="80"/>
      <c r="D1196" s="80"/>
      <c r="E1196" s="80"/>
      <c r="F1196" s="80"/>
      <c r="G1196" s="80"/>
      <c r="H1196" s="80"/>
      <c r="I1196" s="80"/>
      <c r="J1196" s="80"/>
      <c r="K1196" s="80"/>
      <c r="L1196" s="80"/>
      <c r="M1196" s="80"/>
      <c r="N1196" s="80"/>
      <c r="O1196" s="80"/>
      <c r="P1196" s="80"/>
      <c r="Q1196" s="80"/>
      <c r="R1196" s="80"/>
      <c r="S1196" s="80"/>
      <c r="T1196" s="80"/>
      <c r="U1196" s="80"/>
      <c r="V1196" s="80"/>
      <c r="W1196" s="80"/>
      <c r="X1196" s="80"/>
      <c r="Y1196" s="80"/>
      <c r="Z1196" s="80"/>
      <c r="AA1196" s="80"/>
      <c r="AB1196" s="80"/>
      <c r="AC1196" s="80"/>
      <c r="AD1196" s="80"/>
      <c r="AE1196" s="80"/>
      <c r="AF1196" s="80"/>
      <c r="AG1196" s="80"/>
      <c r="AH1196" s="80"/>
      <c r="AI1196" s="80"/>
      <c r="AJ1196" s="80"/>
      <c r="AK1196" s="80"/>
      <c r="AL1196" s="80"/>
      <c r="AM1196" s="80"/>
      <c r="AN1196" s="80"/>
      <c r="AO1196" s="80"/>
      <c r="AP1196" s="80"/>
      <c r="AQ1196" s="80"/>
      <c r="AR1196" s="80"/>
      <c r="AS1196" s="80"/>
      <c r="AT1196" s="80"/>
      <c r="AU1196" s="80"/>
      <c r="AV1196" s="80"/>
      <c r="AW1196" s="80"/>
      <c r="AX1196" s="80"/>
    </row>
    <row r="1197" spans="1:50" x14ac:dyDescent="0.25">
      <c r="A1197" s="80"/>
      <c r="B1197" s="80"/>
      <c r="C1197" s="80"/>
      <c r="D1197" s="80"/>
      <c r="E1197" s="80"/>
      <c r="F1197" s="80"/>
      <c r="G1197" s="80"/>
      <c r="H1197" s="80"/>
      <c r="I1197" s="80"/>
      <c r="J1197" s="80"/>
      <c r="K1197" s="80"/>
      <c r="L1197" s="80"/>
      <c r="M1197" s="80"/>
      <c r="N1197" s="80"/>
      <c r="O1197" s="80"/>
      <c r="P1197" s="80"/>
      <c r="Q1197" s="80"/>
      <c r="R1197" s="80"/>
      <c r="S1197" s="80"/>
      <c r="T1197" s="80"/>
      <c r="U1197" s="80"/>
      <c r="V1197" s="80"/>
      <c r="W1197" s="80"/>
      <c r="X1197" s="80"/>
      <c r="Y1197" s="80"/>
      <c r="Z1197" s="80"/>
      <c r="AA1197" s="80"/>
      <c r="AB1197" s="80"/>
      <c r="AC1197" s="80"/>
      <c r="AD1197" s="80"/>
      <c r="AE1197" s="80"/>
      <c r="AF1197" s="80"/>
      <c r="AG1197" s="80"/>
      <c r="AH1197" s="80"/>
      <c r="AI1197" s="80"/>
      <c r="AJ1197" s="80"/>
      <c r="AK1197" s="80"/>
      <c r="AL1197" s="80"/>
      <c r="AM1197" s="80"/>
      <c r="AN1197" s="80"/>
      <c r="AO1197" s="80"/>
      <c r="AP1197" s="80"/>
      <c r="AQ1197" s="80"/>
      <c r="AR1197" s="80"/>
      <c r="AS1197" s="80"/>
      <c r="AT1197" s="80"/>
      <c r="AU1197" s="80"/>
      <c r="AV1197" s="80"/>
      <c r="AW1197" s="80"/>
      <c r="AX1197" s="80"/>
    </row>
    <row r="1198" spans="1:50" x14ac:dyDescent="0.25">
      <c r="A1198" s="80"/>
      <c r="B1198" s="80"/>
      <c r="C1198" s="80"/>
      <c r="D1198" s="80"/>
      <c r="E1198" s="80"/>
      <c r="F1198" s="80"/>
      <c r="G1198" s="80"/>
      <c r="H1198" s="80"/>
      <c r="I1198" s="80"/>
      <c r="J1198" s="80"/>
      <c r="K1198" s="80"/>
      <c r="L1198" s="80"/>
      <c r="M1198" s="80"/>
      <c r="N1198" s="80"/>
      <c r="O1198" s="80"/>
      <c r="P1198" s="80"/>
      <c r="Q1198" s="80"/>
      <c r="R1198" s="80"/>
      <c r="S1198" s="80"/>
      <c r="T1198" s="80"/>
      <c r="U1198" s="80"/>
      <c r="V1198" s="80"/>
      <c r="W1198" s="80"/>
      <c r="X1198" s="80"/>
      <c r="Y1198" s="80"/>
      <c r="Z1198" s="80"/>
      <c r="AA1198" s="80"/>
      <c r="AB1198" s="80"/>
      <c r="AC1198" s="80"/>
      <c r="AD1198" s="80"/>
      <c r="AE1198" s="80"/>
      <c r="AF1198" s="80"/>
      <c r="AG1198" s="80"/>
      <c r="AH1198" s="80"/>
      <c r="AI1198" s="80"/>
      <c r="AJ1198" s="80"/>
      <c r="AK1198" s="80"/>
      <c r="AL1198" s="80"/>
      <c r="AM1198" s="80"/>
      <c r="AN1198" s="80"/>
      <c r="AO1198" s="80"/>
      <c r="AP1198" s="80"/>
      <c r="AQ1198" s="80"/>
      <c r="AR1198" s="80"/>
      <c r="AS1198" s="80"/>
      <c r="AT1198" s="80"/>
      <c r="AU1198" s="80"/>
      <c r="AV1198" s="80"/>
      <c r="AW1198" s="80"/>
      <c r="AX1198" s="80"/>
    </row>
    <row r="1199" spans="1:50" x14ac:dyDescent="0.25">
      <c r="A1199" s="80"/>
      <c r="B1199" s="80"/>
      <c r="C1199" s="80"/>
      <c r="D1199" s="80"/>
      <c r="E1199" s="80"/>
      <c r="F1199" s="80"/>
      <c r="G1199" s="80"/>
      <c r="H1199" s="80"/>
      <c r="I1199" s="80"/>
      <c r="J1199" s="80"/>
      <c r="K1199" s="80"/>
      <c r="L1199" s="80"/>
      <c r="M1199" s="80"/>
      <c r="N1199" s="80"/>
      <c r="O1199" s="80"/>
      <c r="P1199" s="80"/>
      <c r="Q1199" s="80"/>
      <c r="R1199" s="80"/>
      <c r="S1199" s="80"/>
      <c r="T1199" s="80"/>
      <c r="U1199" s="80"/>
      <c r="V1199" s="80"/>
      <c r="W1199" s="80"/>
      <c r="X1199" s="80"/>
      <c r="Y1199" s="80"/>
      <c r="Z1199" s="80"/>
      <c r="AA1199" s="80"/>
      <c r="AB1199" s="80"/>
      <c r="AC1199" s="80"/>
      <c r="AD1199" s="80"/>
      <c r="AE1199" s="80"/>
      <c r="AF1199" s="80"/>
      <c r="AG1199" s="80"/>
      <c r="AH1199" s="80"/>
      <c r="AI1199" s="80"/>
      <c r="AJ1199" s="80"/>
      <c r="AK1199" s="80"/>
      <c r="AL1199" s="80"/>
      <c r="AM1199" s="80"/>
      <c r="AN1199" s="80"/>
      <c r="AO1199" s="80"/>
      <c r="AP1199" s="80"/>
      <c r="AQ1199" s="80"/>
      <c r="AR1199" s="80"/>
      <c r="AS1199" s="80"/>
      <c r="AT1199" s="80"/>
      <c r="AU1199" s="80"/>
      <c r="AV1199" s="80"/>
      <c r="AW1199" s="80"/>
      <c r="AX1199" s="80"/>
    </row>
    <row r="1200" spans="1:50" x14ac:dyDescent="0.25">
      <c r="A1200" s="80"/>
      <c r="B1200" s="80"/>
      <c r="C1200" s="80"/>
      <c r="D1200" s="80"/>
      <c r="E1200" s="80"/>
      <c r="F1200" s="80"/>
      <c r="G1200" s="80"/>
      <c r="H1200" s="80"/>
      <c r="I1200" s="80"/>
      <c r="J1200" s="80"/>
      <c r="K1200" s="80"/>
      <c r="L1200" s="80"/>
      <c r="M1200" s="80"/>
      <c r="N1200" s="80"/>
      <c r="O1200" s="80"/>
      <c r="P1200" s="80"/>
      <c r="Q1200" s="80"/>
      <c r="R1200" s="80"/>
      <c r="S1200" s="80"/>
      <c r="T1200" s="80"/>
      <c r="U1200" s="80"/>
      <c r="V1200" s="80"/>
      <c r="W1200" s="80"/>
      <c r="X1200" s="80"/>
      <c r="Y1200" s="80"/>
      <c r="Z1200" s="80"/>
      <c r="AA1200" s="80"/>
      <c r="AB1200" s="80"/>
      <c r="AC1200" s="80"/>
      <c r="AD1200" s="80"/>
      <c r="AE1200" s="80"/>
      <c r="AF1200" s="80"/>
      <c r="AG1200" s="80"/>
      <c r="AH1200" s="80"/>
      <c r="AI1200" s="80"/>
      <c r="AJ1200" s="80"/>
      <c r="AK1200" s="80"/>
      <c r="AL1200" s="80"/>
      <c r="AM1200" s="80"/>
      <c r="AN1200" s="80"/>
      <c r="AO1200" s="80"/>
      <c r="AP1200" s="80"/>
      <c r="AQ1200" s="80"/>
      <c r="AR1200" s="80"/>
      <c r="AS1200" s="80"/>
      <c r="AT1200" s="80"/>
      <c r="AU1200" s="80"/>
      <c r="AV1200" s="80"/>
      <c r="AW1200" s="80"/>
      <c r="AX1200" s="80"/>
    </row>
    <row r="1201" spans="1:50" x14ac:dyDescent="0.25">
      <c r="A1201" s="80"/>
      <c r="B1201" s="80"/>
      <c r="C1201" s="80"/>
      <c r="D1201" s="80"/>
      <c r="E1201" s="80"/>
      <c r="F1201" s="80"/>
      <c r="G1201" s="80"/>
      <c r="H1201" s="80"/>
      <c r="I1201" s="80"/>
      <c r="J1201" s="80"/>
      <c r="K1201" s="80"/>
      <c r="L1201" s="80"/>
      <c r="M1201" s="80"/>
      <c r="N1201" s="80"/>
      <c r="O1201" s="80"/>
      <c r="P1201" s="80"/>
      <c r="Q1201" s="80"/>
      <c r="R1201" s="80"/>
      <c r="S1201" s="80"/>
      <c r="T1201" s="80"/>
      <c r="U1201" s="80"/>
      <c r="V1201" s="80"/>
      <c r="W1201" s="80"/>
      <c r="X1201" s="80"/>
      <c r="Y1201" s="80"/>
      <c r="Z1201" s="80"/>
      <c r="AA1201" s="80"/>
      <c r="AB1201" s="80"/>
      <c r="AC1201" s="80"/>
      <c r="AD1201" s="80"/>
      <c r="AE1201" s="80"/>
      <c r="AF1201" s="80"/>
      <c r="AG1201" s="80"/>
      <c r="AH1201" s="80"/>
      <c r="AI1201" s="80"/>
      <c r="AJ1201" s="80"/>
      <c r="AK1201" s="80"/>
      <c r="AL1201" s="80"/>
      <c r="AM1201" s="80"/>
      <c r="AN1201" s="80"/>
      <c r="AO1201" s="80"/>
      <c r="AP1201" s="80"/>
      <c r="AQ1201" s="80"/>
      <c r="AR1201" s="80"/>
      <c r="AS1201" s="80"/>
      <c r="AT1201" s="80"/>
      <c r="AU1201" s="80"/>
      <c r="AV1201" s="80"/>
      <c r="AW1201" s="80"/>
      <c r="AX1201" s="80"/>
    </row>
    <row r="1202" spans="1:50" x14ac:dyDescent="0.25">
      <c r="A1202" s="80"/>
      <c r="B1202" s="80"/>
      <c r="C1202" s="80"/>
      <c r="D1202" s="80"/>
      <c r="E1202" s="80"/>
      <c r="F1202" s="80"/>
      <c r="G1202" s="80"/>
      <c r="H1202" s="80"/>
      <c r="I1202" s="80"/>
      <c r="J1202" s="80"/>
      <c r="K1202" s="80"/>
      <c r="L1202" s="80"/>
      <c r="M1202" s="80"/>
      <c r="N1202" s="80"/>
      <c r="O1202" s="80"/>
      <c r="P1202" s="80"/>
      <c r="Q1202" s="80"/>
      <c r="R1202" s="80"/>
      <c r="S1202" s="80"/>
      <c r="T1202" s="80"/>
      <c r="U1202" s="80"/>
      <c r="V1202" s="80"/>
      <c r="W1202" s="80"/>
      <c r="X1202" s="80"/>
      <c r="Y1202" s="80"/>
      <c r="Z1202" s="80"/>
      <c r="AA1202" s="80"/>
      <c r="AB1202" s="80"/>
      <c r="AC1202" s="80"/>
      <c r="AD1202" s="80"/>
      <c r="AE1202" s="80"/>
      <c r="AF1202" s="80"/>
      <c r="AG1202" s="80"/>
      <c r="AH1202" s="80"/>
      <c r="AI1202" s="80"/>
      <c r="AJ1202" s="80"/>
      <c r="AK1202" s="80"/>
      <c r="AL1202" s="80"/>
      <c r="AM1202" s="80"/>
      <c r="AN1202" s="80"/>
      <c r="AO1202" s="80"/>
      <c r="AP1202" s="80"/>
      <c r="AQ1202" s="80"/>
      <c r="AR1202" s="80"/>
      <c r="AS1202" s="80"/>
      <c r="AT1202" s="80"/>
      <c r="AU1202" s="80"/>
      <c r="AV1202" s="80"/>
      <c r="AW1202" s="80"/>
      <c r="AX1202" s="80"/>
    </row>
    <row r="1203" spans="1:50" x14ac:dyDescent="0.25">
      <c r="A1203" s="80"/>
      <c r="B1203" s="80"/>
      <c r="C1203" s="80"/>
      <c r="D1203" s="80"/>
      <c r="E1203" s="80"/>
      <c r="F1203" s="80"/>
      <c r="G1203" s="80"/>
      <c r="H1203" s="80"/>
      <c r="I1203" s="80"/>
      <c r="J1203" s="80"/>
      <c r="K1203" s="80"/>
      <c r="L1203" s="80"/>
      <c r="M1203" s="80"/>
      <c r="N1203" s="80"/>
      <c r="O1203" s="80"/>
      <c r="P1203" s="80"/>
      <c r="Q1203" s="80"/>
      <c r="R1203" s="80"/>
      <c r="S1203" s="80"/>
      <c r="T1203" s="80"/>
      <c r="U1203" s="80"/>
      <c r="V1203" s="80"/>
      <c r="W1203" s="80"/>
      <c r="X1203" s="80"/>
      <c r="Y1203" s="80"/>
      <c r="Z1203" s="80"/>
      <c r="AA1203" s="80"/>
      <c r="AB1203" s="80"/>
      <c r="AC1203" s="80"/>
      <c r="AD1203" s="80"/>
      <c r="AE1203" s="80"/>
      <c r="AF1203" s="80"/>
      <c r="AG1203" s="80"/>
      <c r="AH1203" s="80"/>
      <c r="AI1203" s="80"/>
      <c r="AJ1203" s="80"/>
      <c r="AK1203" s="80"/>
      <c r="AL1203" s="80"/>
      <c r="AM1203" s="80"/>
      <c r="AN1203" s="80"/>
      <c r="AO1203" s="80"/>
      <c r="AP1203" s="80"/>
      <c r="AQ1203" s="80"/>
      <c r="AR1203" s="80"/>
      <c r="AS1203" s="80"/>
      <c r="AT1203" s="80"/>
      <c r="AU1203" s="80"/>
      <c r="AV1203" s="80"/>
      <c r="AW1203" s="80"/>
      <c r="AX1203" s="80"/>
    </row>
    <row r="1204" spans="1:50" x14ac:dyDescent="0.25">
      <c r="A1204" s="80"/>
      <c r="B1204" s="80"/>
      <c r="C1204" s="80"/>
      <c r="D1204" s="80"/>
      <c r="E1204" s="80"/>
      <c r="F1204" s="80"/>
      <c r="G1204" s="80"/>
      <c r="H1204" s="80"/>
      <c r="I1204" s="80"/>
      <c r="J1204" s="80"/>
      <c r="K1204" s="80"/>
      <c r="L1204" s="80"/>
      <c r="M1204" s="80"/>
      <c r="N1204" s="80"/>
      <c r="O1204" s="80"/>
      <c r="P1204" s="80"/>
      <c r="Q1204" s="80"/>
      <c r="R1204" s="80"/>
      <c r="S1204" s="80"/>
      <c r="T1204" s="80"/>
      <c r="U1204" s="80"/>
      <c r="V1204" s="80"/>
      <c r="W1204" s="80"/>
      <c r="X1204" s="80"/>
      <c r="Y1204" s="80"/>
      <c r="Z1204" s="80"/>
      <c r="AA1204" s="80"/>
      <c r="AB1204" s="80"/>
      <c r="AC1204" s="80"/>
      <c r="AD1204" s="80"/>
      <c r="AE1204" s="80"/>
      <c r="AF1204" s="80"/>
      <c r="AG1204" s="80"/>
      <c r="AH1204" s="80"/>
      <c r="AI1204" s="80"/>
      <c r="AJ1204" s="80"/>
      <c r="AK1204" s="80"/>
      <c r="AL1204" s="80"/>
      <c r="AM1204" s="80"/>
      <c r="AN1204" s="80"/>
      <c r="AO1204" s="80"/>
      <c r="AP1204" s="80"/>
      <c r="AQ1204" s="80"/>
      <c r="AR1204" s="80"/>
      <c r="AS1204" s="80"/>
      <c r="AT1204" s="80"/>
      <c r="AU1204" s="80"/>
      <c r="AV1204" s="80"/>
      <c r="AW1204" s="80"/>
      <c r="AX1204" s="80"/>
    </row>
    <row r="1205" spans="1:50" x14ac:dyDescent="0.25">
      <c r="A1205" s="80"/>
      <c r="B1205" s="80"/>
      <c r="C1205" s="80"/>
      <c r="D1205" s="80"/>
      <c r="E1205" s="80"/>
      <c r="F1205" s="80"/>
      <c r="G1205" s="80"/>
      <c r="H1205" s="80"/>
      <c r="I1205" s="80"/>
      <c r="J1205" s="80"/>
      <c r="K1205" s="80"/>
      <c r="L1205" s="80"/>
      <c r="M1205" s="80"/>
      <c r="N1205" s="80"/>
      <c r="O1205" s="80"/>
      <c r="P1205" s="80"/>
      <c r="Q1205" s="80"/>
      <c r="R1205" s="80"/>
      <c r="S1205" s="80"/>
      <c r="T1205" s="80"/>
      <c r="U1205" s="80"/>
      <c r="V1205" s="80"/>
      <c r="W1205" s="80"/>
      <c r="X1205" s="80"/>
      <c r="Y1205" s="80"/>
      <c r="Z1205" s="80"/>
      <c r="AA1205" s="80"/>
      <c r="AB1205" s="80"/>
      <c r="AC1205" s="80"/>
      <c r="AD1205" s="80"/>
      <c r="AE1205" s="80"/>
      <c r="AF1205" s="80"/>
      <c r="AG1205" s="80"/>
      <c r="AH1205" s="80"/>
      <c r="AI1205" s="80"/>
      <c r="AJ1205" s="80"/>
      <c r="AK1205" s="80"/>
      <c r="AL1205" s="80"/>
      <c r="AM1205" s="80"/>
      <c r="AN1205" s="80"/>
      <c r="AO1205" s="80"/>
      <c r="AP1205" s="80"/>
      <c r="AQ1205" s="80"/>
      <c r="AR1205" s="80"/>
      <c r="AS1205" s="80"/>
      <c r="AT1205" s="80"/>
      <c r="AU1205" s="80"/>
      <c r="AV1205" s="80"/>
      <c r="AW1205" s="80"/>
      <c r="AX1205" s="80"/>
    </row>
    <row r="1206" spans="1:50" x14ac:dyDescent="0.25">
      <c r="A1206" s="80"/>
      <c r="B1206" s="80"/>
      <c r="C1206" s="80"/>
      <c r="D1206" s="80"/>
      <c r="E1206" s="80"/>
      <c r="F1206" s="80"/>
      <c r="G1206" s="80"/>
      <c r="H1206" s="80"/>
      <c r="I1206" s="80"/>
      <c r="J1206" s="80"/>
      <c r="K1206" s="80"/>
      <c r="L1206" s="80"/>
      <c r="M1206" s="80"/>
      <c r="N1206" s="80"/>
      <c r="O1206" s="80"/>
      <c r="P1206" s="80"/>
      <c r="Q1206" s="80"/>
      <c r="R1206" s="80"/>
      <c r="S1206" s="80"/>
      <c r="T1206" s="80"/>
      <c r="U1206" s="80"/>
      <c r="V1206" s="80"/>
      <c r="W1206" s="80"/>
      <c r="X1206" s="80"/>
      <c r="Y1206" s="80"/>
      <c r="Z1206" s="80"/>
      <c r="AA1206" s="80"/>
      <c r="AB1206" s="80"/>
      <c r="AC1206" s="80"/>
      <c r="AD1206" s="80"/>
      <c r="AE1206" s="80"/>
      <c r="AF1206" s="80"/>
      <c r="AG1206" s="80"/>
      <c r="AH1206" s="80"/>
      <c r="AI1206" s="80"/>
      <c r="AJ1206" s="80"/>
      <c r="AK1206" s="80"/>
      <c r="AL1206" s="80"/>
      <c r="AM1206" s="80"/>
      <c r="AN1206" s="80"/>
      <c r="AO1206" s="80"/>
      <c r="AP1206" s="80"/>
      <c r="AQ1206" s="80"/>
      <c r="AR1206" s="80"/>
      <c r="AS1206" s="80"/>
      <c r="AT1206" s="80"/>
      <c r="AU1206" s="80"/>
      <c r="AV1206" s="80"/>
      <c r="AW1206" s="80"/>
      <c r="AX1206" s="80"/>
    </row>
    <row r="1207" spans="1:50" x14ac:dyDescent="0.25">
      <c r="A1207" s="80"/>
      <c r="B1207" s="80"/>
      <c r="C1207" s="80"/>
      <c r="D1207" s="80"/>
      <c r="E1207" s="80"/>
      <c r="F1207" s="80"/>
      <c r="G1207" s="80"/>
      <c r="H1207" s="80"/>
      <c r="I1207" s="80"/>
      <c r="J1207" s="80"/>
      <c r="K1207" s="80"/>
      <c r="L1207" s="80"/>
      <c r="M1207" s="80"/>
      <c r="N1207" s="80"/>
      <c r="O1207" s="80"/>
      <c r="P1207" s="80"/>
      <c r="Q1207" s="80"/>
      <c r="R1207" s="80"/>
      <c r="S1207" s="80"/>
      <c r="T1207" s="80"/>
      <c r="U1207" s="80"/>
      <c r="V1207" s="80"/>
      <c r="W1207" s="80"/>
      <c r="X1207" s="80"/>
      <c r="Y1207" s="80"/>
      <c r="Z1207" s="80"/>
      <c r="AA1207" s="80"/>
      <c r="AB1207" s="80"/>
      <c r="AC1207" s="80"/>
      <c r="AD1207" s="80"/>
      <c r="AE1207" s="80"/>
      <c r="AF1207" s="80"/>
      <c r="AG1207" s="80"/>
      <c r="AH1207" s="80"/>
      <c r="AI1207" s="80"/>
      <c r="AJ1207" s="80"/>
      <c r="AK1207" s="80"/>
      <c r="AL1207" s="80"/>
      <c r="AM1207" s="80"/>
      <c r="AN1207" s="80"/>
      <c r="AO1207" s="80"/>
      <c r="AP1207" s="80"/>
      <c r="AQ1207" s="80"/>
      <c r="AR1207" s="80"/>
      <c r="AS1207" s="80"/>
      <c r="AT1207" s="80"/>
      <c r="AU1207" s="80"/>
      <c r="AV1207" s="80"/>
      <c r="AW1207" s="80"/>
      <c r="AX1207" s="80"/>
    </row>
    <row r="1208" spans="1:50" x14ac:dyDescent="0.25">
      <c r="A1208" s="80"/>
      <c r="B1208" s="80"/>
      <c r="C1208" s="80"/>
      <c r="D1208" s="80"/>
      <c r="E1208" s="80"/>
      <c r="F1208" s="80"/>
      <c r="G1208" s="80"/>
      <c r="H1208" s="80"/>
      <c r="I1208" s="80"/>
      <c r="J1208" s="80"/>
      <c r="K1208" s="80"/>
      <c r="L1208" s="80"/>
      <c r="M1208" s="80"/>
      <c r="N1208" s="80"/>
      <c r="O1208" s="80"/>
      <c r="P1208" s="80"/>
      <c r="Q1208" s="80"/>
      <c r="R1208" s="80"/>
      <c r="S1208" s="80"/>
      <c r="T1208" s="80"/>
      <c r="U1208" s="80"/>
      <c r="V1208" s="80"/>
      <c r="W1208" s="80"/>
      <c r="X1208" s="80"/>
      <c r="Y1208" s="80"/>
      <c r="Z1208" s="80"/>
      <c r="AA1208" s="80"/>
      <c r="AB1208" s="80"/>
      <c r="AC1208" s="80"/>
      <c r="AD1208" s="80"/>
      <c r="AE1208" s="80"/>
      <c r="AF1208" s="80"/>
      <c r="AG1208" s="80"/>
      <c r="AH1208" s="80"/>
      <c r="AI1208" s="80"/>
      <c r="AJ1208" s="80"/>
      <c r="AK1208" s="80"/>
      <c r="AL1208" s="80"/>
      <c r="AM1208" s="80"/>
      <c r="AN1208" s="80"/>
      <c r="AO1208" s="80"/>
      <c r="AP1208" s="80"/>
      <c r="AQ1208" s="80"/>
      <c r="AR1208" s="80"/>
      <c r="AS1208" s="80"/>
      <c r="AT1208" s="80"/>
      <c r="AU1208" s="80"/>
      <c r="AV1208" s="80"/>
      <c r="AW1208" s="80"/>
      <c r="AX1208" s="80"/>
    </row>
    <row r="1209" spans="1:50" x14ac:dyDescent="0.25">
      <c r="A1209" s="80"/>
      <c r="B1209" s="80"/>
      <c r="C1209" s="80"/>
      <c r="D1209" s="80"/>
      <c r="E1209" s="80"/>
      <c r="F1209" s="80"/>
      <c r="G1209" s="80"/>
      <c r="H1209" s="80"/>
      <c r="I1209" s="80"/>
      <c r="J1209" s="80"/>
      <c r="K1209" s="80"/>
      <c r="L1209" s="80"/>
      <c r="M1209" s="80"/>
      <c r="N1209" s="80"/>
      <c r="O1209" s="80"/>
      <c r="P1209" s="80"/>
      <c r="Q1209" s="80"/>
      <c r="R1209" s="80"/>
      <c r="S1209" s="80"/>
      <c r="T1209" s="80"/>
      <c r="U1209" s="80"/>
      <c r="V1209" s="80"/>
      <c r="W1209" s="80"/>
      <c r="X1209" s="80"/>
      <c r="Y1209" s="80"/>
      <c r="Z1209" s="80"/>
      <c r="AA1209" s="80"/>
      <c r="AB1209" s="80"/>
      <c r="AC1209" s="80"/>
      <c r="AD1209" s="80"/>
      <c r="AE1209" s="80"/>
      <c r="AF1209" s="80"/>
      <c r="AG1209" s="80"/>
      <c r="AH1209" s="80"/>
      <c r="AI1209" s="80"/>
      <c r="AJ1209" s="80"/>
      <c r="AK1209" s="80"/>
      <c r="AL1209" s="80"/>
      <c r="AM1209" s="80"/>
      <c r="AN1209" s="80"/>
      <c r="AO1209" s="80"/>
      <c r="AP1209" s="80"/>
      <c r="AQ1209" s="80"/>
      <c r="AR1209" s="80"/>
      <c r="AS1209" s="80"/>
      <c r="AT1209" s="80"/>
      <c r="AU1209" s="80"/>
      <c r="AV1209" s="80"/>
      <c r="AW1209" s="80"/>
      <c r="AX1209" s="80"/>
    </row>
    <row r="1210" spans="1:50" x14ac:dyDescent="0.25">
      <c r="A1210" s="80"/>
      <c r="B1210" s="80"/>
      <c r="C1210" s="80"/>
      <c r="D1210" s="80"/>
      <c r="E1210" s="80"/>
      <c r="F1210" s="80"/>
      <c r="G1210" s="80"/>
      <c r="H1210" s="80"/>
      <c r="I1210" s="80"/>
      <c r="J1210" s="80"/>
      <c r="K1210" s="80"/>
      <c r="L1210" s="80"/>
      <c r="M1210" s="80"/>
      <c r="N1210" s="80"/>
      <c r="O1210" s="80"/>
      <c r="P1210" s="80"/>
      <c r="Q1210" s="80"/>
      <c r="R1210" s="80"/>
      <c r="S1210" s="80"/>
      <c r="T1210" s="80"/>
      <c r="U1210" s="80"/>
      <c r="V1210" s="80"/>
      <c r="W1210" s="80"/>
      <c r="X1210" s="80"/>
      <c r="Y1210" s="80"/>
      <c r="Z1210" s="80"/>
      <c r="AA1210" s="80"/>
      <c r="AB1210" s="80"/>
      <c r="AC1210" s="80"/>
      <c r="AD1210" s="80"/>
      <c r="AE1210" s="80"/>
      <c r="AF1210" s="80"/>
      <c r="AG1210" s="80"/>
      <c r="AH1210" s="80"/>
      <c r="AI1210" s="80"/>
      <c r="AJ1210" s="80"/>
      <c r="AK1210" s="80"/>
      <c r="AL1210" s="80"/>
      <c r="AM1210" s="80"/>
      <c r="AN1210" s="80"/>
      <c r="AO1210" s="80"/>
      <c r="AP1210" s="80"/>
      <c r="AQ1210" s="80"/>
      <c r="AR1210" s="80"/>
      <c r="AS1210" s="80"/>
      <c r="AT1210" s="80"/>
      <c r="AU1210" s="80"/>
      <c r="AV1210" s="80"/>
      <c r="AW1210" s="80"/>
      <c r="AX1210" s="80"/>
    </row>
    <row r="1211" spans="1:50" x14ac:dyDescent="0.25">
      <c r="A1211" s="80"/>
      <c r="B1211" s="80"/>
      <c r="C1211" s="80"/>
      <c r="D1211" s="80"/>
      <c r="E1211" s="80"/>
      <c r="F1211" s="80"/>
      <c r="G1211" s="80"/>
      <c r="H1211" s="80"/>
      <c r="I1211" s="80"/>
      <c r="J1211" s="80"/>
      <c r="K1211" s="80"/>
      <c r="L1211" s="80"/>
      <c r="M1211" s="80"/>
      <c r="N1211" s="80"/>
      <c r="O1211" s="80"/>
      <c r="P1211" s="80"/>
      <c r="Q1211" s="80"/>
      <c r="R1211" s="80"/>
      <c r="S1211" s="80"/>
      <c r="T1211" s="80"/>
      <c r="U1211" s="80"/>
      <c r="V1211" s="80"/>
      <c r="W1211" s="80"/>
      <c r="X1211" s="80"/>
      <c r="Y1211" s="80"/>
      <c r="Z1211" s="80"/>
      <c r="AA1211" s="80"/>
      <c r="AB1211" s="80"/>
      <c r="AC1211" s="80"/>
      <c r="AD1211" s="80"/>
      <c r="AE1211" s="80"/>
      <c r="AF1211" s="80"/>
      <c r="AG1211" s="80"/>
      <c r="AH1211" s="80"/>
      <c r="AI1211" s="80"/>
      <c r="AJ1211" s="80"/>
      <c r="AK1211" s="80"/>
      <c r="AL1211" s="80"/>
      <c r="AM1211" s="80"/>
      <c r="AN1211" s="80"/>
      <c r="AO1211" s="80"/>
      <c r="AP1211" s="80"/>
      <c r="AQ1211" s="80"/>
      <c r="AR1211" s="80"/>
      <c r="AS1211" s="80"/>
      <c r="AT1211" s="80"/>
      <c r="AU1211" s="80"/>
      <c r="AV1211" s="80"/>
      <c r="AW1211" s="80"/>
      <c r="AX1211" s="80"/>
    </row>
    <row r="1212" spans="1:50" x14ac:dyDescent="0.25">
      <c r="A1212" s="80"/>
      <c r="B1212" s="80"/>
      <c r="C1212" s="80"/>
      <c r="D1212" s="80"/>
      <c r="E1212" s="80"/>
      <c r="F1212" s="80"/>
      <c r="G1212" s="80"/>
      <c r="H1212" s="80"/>
      <c r="I1212" s="80"/>
      <c r="J1212" s="80"/>
      <c r="K1212" s="80"/>
      <c r="L1212" s="80"/>
      <c r="M1212" s="80"/>
      <c r="N1212" s="80"/>
      <c r="O1212" s="80"/>
      <c r="P1212" s="80"/>
      <c r="Q1212" s="80"/>
      <c r="R1212" s="80"/>
      <c r="S1212" s="80"/>
      <c r="T1212" s="80"/>
      <c r="U1212" s="80"/>
      <c r="V1212" s="80"/>
      <c r="W1212" s="80"/>
      <c r="X1212" s="80"/>
      <c r="Y1212" s="80"/>
      <c r="Z1212" s="80"/>
      <c r="AA1212" s="80"/>
      <c r="AB1212" s="80"/>
      <c r="AC1212" s="80"/>
      <c r="AD1212" s="80"/>
      <c r="AE1212" s="80"/>
      <c r="AF1212" s="80"/>
      <c r="AG1212" s="80"/>
      <c r="AH1212" s="80"/>
      <c r="AI1212" s="80"/>
      <c r="AJ1212" s="80"/>
      <c r="AK1212" s="80"/>
      <c r="AL1212" s="80"/>
      <c r="AM1212" s="80"/>
      <c r="AN1212" s="80"/>
      <c r="AO1212" s="80"/>
      <c r="AP1212" s="80"/>
      <c r="AQ1212" s="80"/>
      <c r="AR1212" s="80"/>
      <c r="AS1212" s="80"/>
      <c r="AT1212" s="80"/>
      <c r="AU1212" s="80"/>
      <c r="AV1212" s="80"/>
      <c r="AW1212" s="80"/>
      <c r="AX1212" s="80"/>
    </row>
    <row r="1213" spans="1:50" x14ac:dyDescent="0.25">
      <c r="A1213" s="80"/>
      <c r="B1213" s="80"/>
      <c r="C1213" s="80"/>
      <c r="D1213" s="80"/>
      <c r="E1213" s="80"/>
      <c r="F1213" s="80"/>
      <c r="G1213" s="80"/>
      <c r="H1213" s="80"/>
      <c r="I1213" s="80"/>
      <c r="J1213" s="80"/>
      <c r="K1213" s="80"/>
      <c r="L1213" s="80"/>
      <c r="M1213" s="80"/>
      <c r="N1213" s="80"/>
      <c r="O1213" s="80"/>
      <c r="P1213" s="80"/>
      <c r="Q1213" s="80"/>
      <c r="R1213" s="80"/>
      <c r="S1213" s="80"/>
      <c r="T1213" s="80"/>
      <c r="U1213" s="80"/>
      <c r="V1213" s="80"/>
      <c r="W1213" s="80"/>
      <c r="X1213" s="80"/>
      <c r="Y1213" s="80"/>
      <c r="Z1213" s="80"/>
      <c r="AA1213" s="80"/>
      <c r="AB1213" s="80"/>
      <c r="AC1213" s="80"/>
      <c r="AD1213" s="80"/>
      <c r="AE1213" s="80"/>
      <c r="AF1213" s="80"/>
      <c r="AG1213" s="80"/>
      <c r="AH1213" s="80"/>
      <c r="AI1213" s="80"/>
      <c r="AJ1213" s="80"/>
      <c r="AK1213" s="80"/>
      <c r="AL1213" s="80"/>
      <c r="AM1213" s="80"/>
      <c r="AN1213" s="80"/>
      <c r="AO1213" s="80"/>
      <c r="AP1213" s="80"/>
      <c r="AQ1213" s="80"/>
      <c r="AR1213" s="80"/>
      <c r="AS1213" s="80"/>
      <c r="AT1213" s="80"/>
      <c r="AU1213" s="80"/>
      <c r="AV1213" s="80"/>
      <c r="AW1213" s="80"/>
      <c r="AX1213" s="80"/>
    </row>
    <row r="1214" spans="1:50" x14ac:dyDescent="0.25">
      <c r="A1214" s="80"/>
      <c r="B1214" s="80"/>
      <c r="C1214" s="80"/>
      <c r="D1214" s="80"/>
      <c r="E1214" s="80"/>
      <c r="F1214" s="80"/>
      <c r="G1214" s="80"/>
      <c r="H1214" s="80"/>
      <c r="I1214" s="80"/>
      <c r="J1214" s="80"/>
      <c r="K1214" s="80"/>
      <c r="L1214" s="80"/>
      <c r="M1214" s="80"/>
      <c r="N1214" s="80"/>
      <c r="O1214" s="80"/>
      <c r="P1214" s="80"/>
      <c r="Q1214" s="80"/>
      <c r="R1214" s="80"/>
      <c r="S1214" s="80"/>
      <c r="T1214" s="80"/>
      <c r="U1214" s="80"/>
      <c r="V1214" s="80"/>
      <c r="W1214" s="80"/>
      <c r="X1214" s="80"/>
      <c r="Y1214" s="80"/>
      <c r="Z1214" s="80"/>
      <c r="AA1214" s="80"/>
      <c r="AB1214" s="80"/>
      <c r="AC1214" s="80"/>
      <c r="AD1214" s="80"/>
      <c r="AE1214" s="80"/>
      <c r="AF1214" s="80"/>
      <c r="AG1214" s="80"/>
      <c r="AH1214" s="80"/>
      <c r="AI1214" s="80"/>
      <c r="AJ1214" s="80"/>
      <c r="AK1214" s="80"/>
      <c r="AL1214" s="80"/>
      <c r="AM1214" s="80"/>
      <c r="AN1214" s="80"/>
      <c r="AO1214" s="80"/>
      <c r="AP1214" s="80"/>
      <c r="AQ1214" s="80"/>
      <c r="AR1214" s="80"/>
      <c r="AS1214" s="80"/>
      <c r="AT1214" s="80"/>
      <c r="AU1214" s="80"/>
      <c r="AV1214" s="80"/>
      <c r="AW1214" s="80"/>
      <c r="AX1214" s="80"/>
    </row>
    <row r="1215" spans="1:50" x14ac:dyDescent="0.25">
      <c r="A1215" s="80"/>
      <c r="B1215" s="80"/>
      <c r="C1215" s="80"/>
      <c r="D1215" s="80"/>
      <c r="E1215" s="80"/>
      <c r="F1215" s="80"/>
      <c r="G1215" s="80"/>
      <c r="H1215" s="80"/>
      <c r="I1215" s="80"/>
      <c r="J1215" s="80"/>
      <c r="K1215" s="80"/>
      <c r="L1215" s="80"/>
      <c r="M1215" s="80"/>
      <c r="N1215" s="80"/>
      <c r="O1215" s="80"/>
      <c r="P1215" s="80"/>
      <c r="Q1215" s="80"/>
      <c r="R1215" s="80"/>
      <c r="S1215" s="80"/>
      <c r="T1215" s="80"/>
      <c r="U1215" s="80"/>
      <c r="V1215" s="80"/>
      <c r="W1215" s="80"/>
      <c r="X1215" s="80"/>
      <c r="Y1215" s="80"/>
      <c r="Z1215" s="80"/>
      <c r="AA1215" s="80"/>
      <c r="AB1215" s="80"/>
      <c r="AC1215" s="80"/>
      <c r="AD1215" s="80"/>
      <c r="AE1215" s="80"/>
      <c r="AF1215" s="80"/>
      <c r="AG1215" s="80"/>
      <c r="AH1215" s="80"/>
      <c r="AI1215" s="80"/>
      <c r="AJ1215" s="80"/>
      <c r="AK1215" s="80"/>
      <c r="AL1215" s="80"/>
      <c r="AM1215" s="80"/>
      <c r="AN1215" s="80"/>
      <c r="AO1215" s="80"/>
      <c r="AP1215" s="80"/>
      <c r="AQ1215" s="80"/>
      <c r="AR1215" s="80"/>
      <c r="AS1215" s="80"/>
      <c r="AT1215" s="80"/>
      <c r="AU1215" s="80"/>
      <c r="AV1215" s="80"/>
      <c r="AW1215" s="80"/>
      <c r="AX1215" s="80"/>
    </row>
    <row r="1216" spans="1:50" x14ac:dyDescent="0.25">
      <c r="A1216" s="80"/>
      <c r="B1216" s="80"/>
      <c r="C1216" s="80"/>
      <c r="D1216" s="80"/>
      <c r="E1216" s="80"/>
      <c r="F1216" s="80"/>
      <c r="G1216" s="80"/>
      <c r="H1216" s="80"/>
      <c r="I1216" s="80"/>
      <c r="J1216" s="80"/>
      <c r="K1216" s="80"/>
      <c r="L1216" s="80"/>
      <c r="M1216" s="80"/>
      <c r="N1216" s="80"/>
      <c r="O1216" s="80"/>
      <c r="P1216" s="80"/>
      <c r="Q1216" s="80"/>
      <c r="R1216" s="80"/>
      <c r="S1216" s="80"/>
      <c r="T1216" s="80"/>
      <c r="U1216" s="80"/>
      <c r="V1216" s="80"/>
      <c r="W1216" s="80"/>
      <c r="X1216" s="80"/>
      <c r="Y1216" s="80"/>
      <c r="Z1216" s="80"/>
      <c r="AA1216" s="80"/>
      <c r="AB1216" s="80"/>
      <c r="AC1216" s="80"/>
      <c r="AD1216" s="80"/>
      <c r="AE1216" s="80"/>
      <c r="AF1216" s="80"/>
      <c r="AG1216" s="80"/>
      <c r="AH1216" s="80"/>
      <c r="AI1216" s="80"/>
      <c r="AJ1216" s="80"/>
      <c r="AK1216" s="80"/>
      <c r="AL1216" s="80"/>
      <c r="AM1216" s="80"/>
      <c r="AN1216" s="80"/>
      <c r="AO1216" s="80"/>
      <c r="AP1216" s="80"/>
      <c r="AQ1216" s="80"/>
      <c r="AR1216" s="80"/>
      <c r="AS1216" s="80"/>
      <c r="AT1216" s="80"/>
      <c r="AU1216" s="80"/>
      <c r="AV1216" s="80"/>
      <c r="AW1216" s="80"/>
      <c r="AX1216" s="80"/>
    </row>
    <row r="1217" spans="1:50" x14ac:dyDescent="0.25">
      <c r="A1217" s="80"/>
      <c r="B1217" s="80"/>
      <c r="C1217" s="80"/>
      <c r="D1217" s="80"/>
      <c r="E1217" s="80"/>
      <c r="F1217" s="80"/>
      <c r="G1217" s="80"/>
      <c r="H1217" s="80"/>
      <c r="I1217" s="80"/>
      <c r="J1217" s="80"/>
      <c r="K1217" s="80"/>
      <c r="L1217" s="80"/>
      <c r="M1217" s="80"/>
      <c r="N1217" s="80"/>
      <c r="O1217" s="80"/>
      <c r="P1217" s="80"/>
      <c r="Q1217" s="80"/>
      <c r="R1217" s="80"/>
      <c r="S1217" s="80"/>
      <c r="T1217" s="80"/>
      <c r="U1217" s="80"/>
      <c r="V1217" s="80"/>
      <c r="W1217" s="80"/>
      <c r="X1217" s="80"/>
      <c r="Y1217" s="80"/>
      <c r="Z1217" s="80"/>
      <c r="AA1217" s="80"/>
      <c r="AB1217" s="80"/>
      <c r="AC1217" s="80"/>
      <c r="AD1217" s="80"/>
      <c r="AE1217" s="80"/>
      <c r="AF1217" s="80"/>
      <c r="AG1217" s="80"/>
      <c r="AH1217" s="80"/>
      <c r="AI1217" s="80"/>
      <c r="AJ1217" s="80"/>
      <c r="AK1217" s="80"/>
      <c r="AL1217" s="80"/>
      <c r="AM1217" s="80"/>
      <c r="AN1217" s="80"/>
      <c r="AO1217" s="80"/>
      <c r="AP1217" s="80"/>
      <c r="AQ1217" s="80"/>
      <c r="AR1217" s="80"/>
      <c r="AS1217" s="80"/>
      <c r="AT1217" s="80"/>
      <c r="AU1217" s="80"/>
      <c r="AV1217" s="80"/>
      <c r="AW1217" s="80"/>
      <c r="AX1217" s="80"/>
    </row>
    <row r="1218" spans="1:50" x14ac:dyDescent="0.25">
      <c r="A1218" s="80"/>
      <c r="B1218" s="80"/>
      <c r="C1218" s="80"/>
      <c r="D1218" s="80"/>
      <c r="E1218" s="80"/>
      <c r="F1218" s="80"/>
      <c r="G1218" s="80"/>
      <c r="H1218" s="80"/>
      <c r="I1218" s="80"/>
      <c r="J1218" s="80"/>
      <c r="K1218" s="80"/>
      <c r="L1218" s="80"/>
      <c r="M1218" s="80"/>
      <c r="N1218" s="80"/>
      <c r="O1218" s="80"/>
      <c r="P1218" s="80"/>
      <c r="Q1218" s="80"/>
      <c r="R1218" s="80"/>
      <c r="S1218" s="80"/>
      <c r="T1218" s="80"/>
      <c r="U1218" s="80"/>
      <c r="V1218" s="80"/>
      <c r="W1218" s="80"/>
      <c r="X1218" s="80"/>
      <c r="Y1218" s="80"/>
      <c r="Z1218" s="80"/>
      <c r="AA1218" s="80"/>
      <c r="AB1218" s="80"/>
      <c r="AC1218" s="80"/>
      <c r="AD1218" s="80"/>
      <c r="AE1218" s="80"/>
      <c r="AF1218" s="80"/>
      <c r="AG1218" s="80"/>
      <c r="AH1218" s="80"/>
      <c r="AI1218" s="80"/>
      <c r="AJ1218" s="80"/>
      <c r="AK1218" s="80"/>
      <c r="AL1218" s="80"/>
      <c r="AM1218" s="80"/>
      <c r="AN1218" s="80"/>
      <c r="AO1218" s="80"/>
      <c r="AP1218" s="80"/>
      <c r="AQ1218" s="80"/>
      <c r="AR1218" s="80"/>
      <c r="AS1218" s="80"/>
      <c r="AT1218" s="80"/>
      <c r="AU1218" s="80"/>
      <c r="AV1218" s="80"/>
      <c r="AW1218" s="80"/>
      <c r="AX1218" s="80"/>
    </row>
    <row r="1219" spans="1:50" x14ac:dyDescent="0.25">
      <c r="A1219" s="80"/>
      <c r="B1219" s="80"/>
      <c r="C1219" s="80"/>
      <c r="D1219" s="80"/>
      <c r="E1219" s="80"/>
      <c r="F1219" s="80"/>
      <c r="G1219" s="80"/>
      <c r="H1219" s="80"/>
      <c r="I1219" s="80"/>
      <c r="J1219" s="80"/>
      <c r="K1219" s="80"/>
      <c r="L1219" s="80"/>
      <c r="M1219" s="80"/>
      <c r="N1219" s="80"/>
      <c r="O1219" s="80"/>
      <c r="P1219" s="80"/>
      <c r="Q1219" s="80"/>
      <c r="R1219" s="80"/>
      <c r="S1219" s="80"/>
      <c r="T1219" s="80"/>
      <c r="U1219" s="80"/>
      <c r="V1219" s="80"/>
      <c r="W1219" s="80"/>
      <c r="X1219" s="80"/>
      <c r="Y1219" s="80"/>
      <c r="Z1219" s="80"/>
      <c r="AA1219" s="80"/>
      <c r="AB1219" s="80"/>
      <c r="AC1219" s="80"/>
      <c r="AD1219" s="80"/>
      <c r="AE1219" s="80"/>
      <c r="AF1219" s="80"/>
      <c r="AG1219" s="80"/>
      <c r="AH1219" s="80"/>
      <c r="AI1219" s="80"/>
      <c r="AJ1219" s="80"/>
      <c r="AK1219" s="80"/>
      <c r="AL1219" s="80"/>
      <c r="AM1219" s="80"/>
      <c r="AN1219" s="80"/>
      <c r="AO1219" s="80"/>
      <c r="AP1219" s="80"/>
      <c r="AQ1219" s="80"/>
      <c r="AR1219" s="80"/>
      <c r="AS1219" s="80"/>
      <c r="AT1219" s="80"/>
      <c r="AU1219" s="80"/>
      <c r="AV1219" s="80"/>
      <c r="AW1219" s="80"/>
      <c r="AX1219" s="80"/>
    </row>
    <row r="1220" spans="1:50" x14ac:dyDescent="0.25">
      <c r="A1220" s="80"/>
      <c r="B1220" s="80"/>
      <c r="C1220" s="80"/>
      <c r="D1220" s="80"/>
      <c r="E1220" s="80"/>
      <c r="F1220" s="80"/>
      <c r="G1220" s="80"/>
      <c r="H1220" s="80"/>
      <c r="I1220" s="80"/>
      <c r="J1220" s="80"/>
      <c r="K1220" s="80"/>
      <c r="L1220" s="80"/>
      <c r="M1220" s="80"/>
      <c r="N1220" s="80"/>
      <c r="O1220" s="80"/>
      <c r="P1220" s="80"/>
      <c r="Q1220" s="80"/>
      <c r="R1220" s="80"/>
      <c r="S1220" s="80"/>
      <c r="T1220" s="80"/>
      <c r="U1220" s="80"/>
      <c r="V1220" s="80"/>
      <c r="W1220" s="80"/>
      <c r="X1220" s="80"/>
      <c r="Y1220" s="80"/>
      <c r="Z1220" s="80"/>
      <c r="AA1220" s="80"/>
      <c r="AB1220" s="80"/>
      <c r="AC1220" s="80"/>
      <c r="AD1220" s="80"/>
      <c r="AE1220" s="80"/>
      <c r="AF1220" s="80"/>
      <c r="AG1220" s="80"/>
      <c r="AH1220" s="80"/>
      <c r="AI1220" s="80"/>
      <c r="AJ1220" s="80"/>
      <c r="AK1220" s="80"/>
      <c r="AL1220" s="80"/>
      <c r="AM1220" s="80"/>
      <c r="AN1220" s="80"/>
      <c r="AO1220" s="80"/>
      <c r="AP1220" s="80"/>
      <c r="AQ1220" s="80"/>
      <c r="AR1220" s="80"/>
      <c r="AS1220" s="80"/>
      <c r="AT1220" s="80"/>
      <c r="AU1220" s="80"/>
      <c r="AV1220" s="80"/>
      <c r="AW1220" s="80"/>
      <c r="AX1220" s="80"/>
    </row>
    <row r="1221" spans="1:50" x14ac:dyDescent="0.25">
      <c r="A1221" s="80"/>
      <c r="B1221" s="80"/>
      <c r="C1221" s="80"/>
      <c r="D1221" s="80"/>
      <c r="E1221" s="80"/>
      <c r="F1221" s="80"/>
      <c r="G1221" s="80"/>
      <c r="H1221" s="80"/>
      <c r="I1221" s="80"/>
      <c r="J1221" s="80"/>
      <c r="K1221" s="80"/>
      <c r="L1221" s="80"/>
      <c r="M1221" s="80"/>
      <c r="N1221" s="80"/>
      <c r="O1221" s="80"/>
      <c r="P1221" s="80"/>
      <c r="Q1221" s="80"/>
      <c r="R1221" s="80"/>
      <c r="S1221" s="80"/>
      <c r="T1221" s="80"/>
      <c r="U1221" s="80"/>
      <c r="V1221" s="80"/>
      <c r="W1221" s="80"/>
      <c r="X1221" s="80"/>
      <c r="Y1221" s="80"/>
      <c r="Z1221" s="80"/>
      <c r="AA1221" s="80"/>
      <c r="AB1221" s="80"/>
      <c r="AC1221" s="80"/>
      <c r="AD1221" s="80"/>
      <c r="AE1221" s="80"/>
      <c r="AF1221" s="80"/>
      <c r="AG1221" s="80"/>
      <c r="AH1221" s="80"/>
      <c r="AI1221" s="80"/>
      <c r="AJ1221" s="80"/>
      <c r="AK1221" s="80"/>
      <c r="AL1221" s="80"/>
      <c r="AM1221" s="80"/>
      <c r="AN1221" s="80"/>
      <c r="AO1221" s="80"/>
      <c r="AP1221" s="80"/>
      <c r="AQ1221" s="80"/>
      <c r="AR1221" s="80"/>
      <c r="AS1221" s="80"/>
      <c r="AT1221" s="80"/>
      <c r="AU1221" s="80"/>
      <c r="AV1221" s="80"/>
      <c r="AW1221" s="80"/>
      <c r="AX1221" s="80"/>
    </row>
    <row r="1222" spans="1:50" x14ac:dyDescent="0.25">
      <c r="A1222" s="80"/>
      <c r="B1222" s="80"/>
      <c r="C1222" s="80"/>
      <c r="D1222" s="80"/>
      <c r="E1222" s="80"/>
      <c r="F1222" s="80"/>
      <c r="G1222" s="80"/>
      <c r="H1222" s="80"/>
      <c r="I1222" s="80"/>
      <c r="J1222" s="80"/>
      <c r="K1222" s="80"/>
      <c r="L1222" s="80"/>
      <c r="M1222" s="80"/>
      <c r="N1222" s="80"/>
      <c r="O1222" s="80"/>
      <c r="P1222" s="80"/>
      <c r="Q1222" s="80"/>
      <c r="R1222" s="80"/>
      <c r="S1222" s="80"/>
      <c r="T1222" s="80"/>
      <c r="U1222" s="80"/>
      <c r="V1222" s="80"/>
      <c r="W1222" s="80"/>
      <c r="X1222" s="80"/>
      <c r="Y1222" s="80"/>
      <c r="Z1222" s="80"/>
      <c r="AA1222" s="80"/>
      <c r="AB1222" s="80"/>
      <c r="AC1222" s="80"/>
      <c r="AD1222" s="80"/>
      <c r="AE1222" s="80"/>
      <c r="AF1222" s="80"/>
      <c r="AG1222" s="80"/>
      <c r="AH1222" s="80"/>
      <c r="AI1222" s="80"/>
      <c r="AJ1222" s="80"/>
      <c r="AK1222" s="80"/>
      <c r="AL1222" s="80"/>
      <c r="AM1222" s="80"/>
      <c r="AN1222" s="80"/>
      <c r="AO1222" s="80"/>
      <c r="AP1222" s="80"/>
      <c r="AQ1222" s="80"/>
      <c r="AR1222" s="80"/>
      <c r="AS1222" s="80"/>
      <c r="AT1222" s="80"/>
      <c r="AU1222" s="80"/>
      <c r="AV1222" s="80"/>
      <c r="AW1222" s="80"/>
      <c r="AX1222" s="80"/>
    </row>
    <row r="1223" spans="1:50" x14ac:dyDescent="0.25">
      <c r="A1223" s="80"/>
      <c r="B1223" s="80"/>
      <c r="C1223" s="80"/>
      <c r="D1223" s="80"/>
      <c r="E1223" s="80"/>
      <c r="F1223" s="80"/>
      <c r="G1223" s="80"/>
      <c r="H1223" s="80"/>
      <c r="I1223" s="80"/>
      <c r="J1223" s="80"/>
      <c r="K1223" s="80"/>
      <c r="L1223" s="80"/>
      <c r="M1223" s="80"/>
      <c r="N1223" s="80"/>
      <c r="O1223" s="80"/>
      <c r="P1223" s="80"/>
      <c r="Q1223" s="80"/>
      <c r="R1223" s="80"/>
      <c r="S1223" s="80"/>
      <c r="T1223" s="80"/>
      <c r="U1223" s="80"/>
      <c r="V1223" s="80"/>
      <c r="W1223" s="80"/>
      <c r="X1223" s="80"/>
      <c r="Y1223" s="80"/>
      <c r="Z1223" s="80"/>
      <c r="AA1223" s="80"/>
      <c r="AB1223" s="80"/>
      <c r="AC1223" s="80"/>
      <c r="AD1223" s="80"/>
      <c r="AE1223" s="80"/>
      <c r="AF1223" s="80"/>
      <c r="AG1223" s="80"/>
      <c r="AH1223" s="80"/>
      <c r="AI1223" s="80"/>
      <c r="AJ1223" s="80"/>
      <c r="AK1223" s="80"/>
      <c r="AL1223" s="80"/>
      <c r="AM1223" s="80"/>
      <c r="AN1223" s="80"/>
      <c r="AO1223" s="80"/>
      <c r="AP1223" s="80"/>
      <c r="AQ1223" s="80"/>
      <c r="AR1223" s="80"/>
      <c r="AS1223" s="80"/>
      <c r="AT1223" s="80"/>
      <c r="AU1223" s="80"/>
      <c r="AV1223" s="80"/>
      <c r="AW1223" s="80"/>
      <c r="AX1223" s="80"/>
    </row>
    <row r="1224" spans="1:50" x14ac:dyDescent="0.25">
      <c r="A1224" s="80"/>
      <c r="B1224" s="80"/>
      <c r="C1224" s="80"/>
      <c r="D1224" s="80"/>
      <c r="E1224" s="80"/>
      <c r="F1224" s="80"/>
      <c r="G1224" s="80"/>
      <c r="H1224" s="80"/>
      <c r="I1224" s="80"/>
      <c r="J1224" s="80"/>
      <c r="K1224" s="80"/>
      <c r="L1224" s="80"/>
      <c r="M1224" s="80"/>
      <c r="N1224" s="80"/>
      <c r="O1224" s="80"/>
      <c r="P1224" s="80"/>
      <c r="Q1224" s="80"/>
      <c r="R1224" s="80"/>
      <c r="S1224" s="80"/>
      <c r="T1224" s="80"/>
      <c r="U1224" s="80"/>
      <c r="V1224" s="80"/>
      <c r="W1224" s="80"/>
      <c r="X1224" s="80"/>
      <c r="Y1224" s="80"/>
      <c r="Z1224" s="80"/>
      <c r="AA1224" s="80"/>
      <c r="AB1224" s="80"/>
      <c r="AC1224" s="80"/>
      <c r="AD1224" s="80"/>
      <c r="AE1224" s="80"/>
      <c r="AF1224" s="80"/>
      <c r="AG1224" s="80"/>
      <c r="AH1224" s="80"/>
      <c r="AI1224" s="80"/>
      <c r="AJ1224" s="80"/>
      <c r="AK1224" s="80"/>
      <c r="AL1224" s="80"/>
      <c r="AM1224" s="80"/>
      <c r="AN1224" s="80"/>
      <c r="AO1224" s="80"/>
      <c r="AP1224" s="80"/>
      <c r="AQ1224" s="80"/>
      <c r="AR1224" s="80"/>
      <c r="AS1224" s="80"/>
      <c r="AT1224" s="80"/>
      <c r="AU1224" s="80"/>
      <c r="AV1224" s="80"/>
      <c r="AW1224" s="80"/>
      <c r="AX1224" s="80"/>
    </row>
    <row r="1225" spans="1:50" x14ac:dyDescent="0.25">
      <c r="A1225" s="80"/>
      <c r="B1225" s="80"/>
      <c r="C1225" s="80"/>
      <c r="D1225" s="80"/>
      <c r="E1225" s="80"/>
      <c r="F1225" s="80"/>
      <c r="G1225" s="80"/>
      <c r="H1225" s="80"/>
      <c r="I1225" s="80"/>
      <c r="J1225" s="80"/>
      <c r="K1225" s="80"/>
      <c r="L1225" s="80"/>
      <c r="M1225" s="80"/>
      <c r="N1225" s="80"/>
      <c r="O1225" s="80"/>
      <c r="P1225" s="80"/>
      <c r="Q1225" s="80"/>
      <c r="R1225" s="80"/>
      <c r="S1225" s="80"/>
      <c r="T1225" s="80"/>
      <c r="U1225" s="80"/>
      <c r="V1225" s="80"/>
      <c r="W1225" s="80"/>
      <c r="X1225" s="80"/>
      <c r="Y1225" s="80"/>
      <c r="Z1225" s="80"/>
      <c r="AA1225" s="80"/>
      <c r="AB1225" s="80"/>
      <c r="AC1225" s="80"/>
      <c r="AD1225" s="80"/>
      <c r="AE1225" s="80"/>
      <c r="AF1225" s="80"/>
      <c r="AG1225" s="80"/>
      <c r="AH1225" s="80"/>
      <c r="AI1225" s="80"/>
      <c r="AJ1225" s="80"/>
      <c r="AK1225" s="80"/>
      <c r="AL1225" s="80"/>
      <c r="AM1225" s="80"/>
      <c r="AN1225" s="80"/>
      <c r="AO1225" s="80"/>
      <c r="AP1225" s="80"/>
      <c r="AQ1225" s="80"/>
      <c r="AR1225" s="80"/>
      <c r="AS1225" s="80"/>
      <c r="AT1225" s="80"/>
      <c r="AU1225" s="80"/>
      <c r="AV1225" s="80"/>
      <c r="AW1225" s="80"/>
      <c r="AX1225" s="80"/>
    </row>
    <row r="1226" spans="1:50" x14ac:dyDescent="0.25">
      <c r="A1226" s="80"/>
      <c r="B1226" s="80"/>
      <c r="C1226" s="80"/>
      <c r="D1226" s="80"/>
      <c r="E1226" s="80"/>
      <c r="F1226" s="80"/>
      <c r="G1226" s="80"/>
      <c r="H1226" s="80"/>
      <c r="I1226" s="80"/>
      <c r="J1226" s="80"/>
      <c r="K1226" s="80"/>
      <c r="L1226" s="80"/>
      <c r="M1226" s="80"/>
      <c r="N1226" s="80"/>
      <c r="O1226" s="80"/>
      <c r="P1226" s="80"/>
      <c r="Q1226" s="80"/>
      <c r="R1226" s="80"/>
      <c r="S1226" s="80"/>
      <c r="T1226" s="80"/>
      <c r="U1226" s="80"/>
      <c r="V1226" s="80"/>
      <c r="W1226" s="80"/>
      <c r="X1226" s="80"/>
      <c r="Y1226" s="80"/>
      <c r="Z1226" s="80"/>
      <c r="AA1226" s="80"/>
      <c r="AB1226" s="80"/>
      <c r="AC1226" s="80"/>
      <c r="AD1226" s="80"/>
      <c r="AE1226" s="80"/>
      <c r="AF1226" s="80"/>
      <c r="AG1226" s="80"/>
      <c r="AH1226" s="80"/>
      <c r="AI1226" s="80"/>
      <c r="AJ1226" s="80"/>
      <c r="AK1226" s="80"/>
      <c r="AL1226" s="80"/>
      <c r="AM1226" s="80"/>
      <c r="AN1226" s="80"/>
      <c r="AO1226" s="80"/>
      <c r="AP1226" s="80"/>
      <c r="AQ1226" s="80"/>
      <c r="AR1226" s="80"/>
      <c r="AS1226" s="80"/>
      <c r="AT1226" s="80"/>
      <c r="AU1226" s="80"/>
      <c r="AV1226" s="80"/>
      <c r="AW1226" s="80"/>
      <c r="AX1226" s="80"/>
    </row>
    <row r="1227" spans="1:50" x14ac:dyDescent="0.25">
      <c r="A1227" s="80"/>
      <c r="B1227" s="80"/>
      <c r="C1227" s="80"/>
      <c r="D1227" s="80"/>
      <c r="E1227" s="80"/>
      <c r="F1227" s="80"/>
      <c r="G1227" s="80"/>
      <c r="H1227" s="80"/>
      <c r="I1227" s="80"/>
      <c r="J1227" s="80"/>
      <c r="K1227" s="80"/>
      <c r="L1227" s="80"/>
      <c r="M1227" s="80"/>
      <c r="N1227" s="80"/>
      <c r="O1227" s="80"/>
      <c r="P1227" s="80"/>
      <c r="Q1227" s="80"/>
      <c r="R1227" s="80"/>
      <c r="S1227" s="80"/>
      <c r="T1227" s="80"/>
      <c r="U1227" s="80"/>
      <c r="V1227" s="80"/>
      <c r="W1227" s="80"/>
      <c r="X1227" s="80"/>
      <c r="Y1227" s="80"/>
      <c r="Z1227" s="80"/>
      <c r="AA1227" s="80"/>
      <c r="AB1227" s="80"/>
      <c r="AC1227" s="80"/>
      <c r="AD1227" s="80"/>
      <c r="AE1227" s="80"/>
      <c r="AF1227" s="80"/>
      <c r="AG1227" s="80"/>
      <c r="AH1227" s="80"/>
      <c r="AI1227" s="80"/>
      <c r="AJ1227" s="80"/>
      <c r="AK1227" s="80"/>
      <c r="AL1227" s="80"/>
      <c r="AM1227" s="80"/>
      <c r="AN1227" s="80"/>
      <c r="AO1227" s="80"/>
      <c r="AP1227" s="80"/>
      <c r="AQ1227" s="80"/>
      <c r="AR1227" s="80"/>
      <c r="AS1227" s="80"/>
      <c r="AT1227" s="80"/>
      <c r="AU1227" s="80"/>
      <c r="AV1227" s="80"/>
      <c r="AW1227" s="80"/>
      <c r="AX1227" s="80"/>
    </row>
    <row r="1228" spans="1:50" x14ac:dyDescent="0.25">
      <c r="A1228" s="80"/>
      <c r="B1228" s="80"/>
      <c r="C1228" s="80"/>
      <c r="D1228" s="80"/>
      <c r="E1228" s="80"/>
      <c r="F1228" s="80"/>
      <c r="G1228" s="80"/>
      <c r="H1228" s="80"/>
      <c r="I1228" s="80"/>
      <c r="J1228" s="80"/>
      <c r="K1228" s="80"/>
      <c r="L1228" s="80"/>
      <c r="M1228" s="80"/>
      <c r="N1228" s="80"/>
      <c r="O1228" s="80"/>
      <c r="P1228" s="80"/>
      <c r="Q1228" s="80"/>
      <c r="R1228" s="80"/>
      <c r="S1228" s="80"/>
      <c r="T1228" s="80"/>
      <c r="U1228" s="80"/>
      <c r="V1228" s="80"/>
      <c r="W1228" s="80"/>
      <c r="X1228" s="80"/>
      <c r="Y1228" s="80"/>
      <c r="Z1228" s="80"/>
      <c r="AA1228" s="80"/>
      <c r="AB1228" s="80"/>
      <c r="AC1228" s="80"/>
      <c r="AD1228" s="80"/>
      <c r="AE1228" s="80"/>
      <c r="AF1228" s="80"/>
      <c r="AG1228" s="80"/>
      <c r="AH1228" s="80"/>
      <c r="AI1228" s="80"/>
      <c r="AJ1228" s="80"/>
      <c r="AK1228" s="80"/>
      <c r="AL1228" s="80"/>
      <c r="AM1228" s="80"/>
      <c r="AN1228" s="80"/>
      <c r="AO1228" s="80"/>
      <c r="AP1228" s="80"/>
      <c r="AQ1228" s="80"/>
      <c r="AR1228" s="80"/>
      <c r="AS1228" s="80"/>
      <c r="AT1228" s="80"/>
      <c r="AU1228" s="80"/>
      <c r="AV1228" s="80"/>
      <c r="AW1228" s="80"/>
      <c r="AX1228" s="80"/>
    </row>
    <row r="1229" spans="1:50" x14ac:dyDescent="0.25">
      <c r="A1229" s="80"/>
      <c r="B1229" s="80"/>
      <c r="C1229" s="80"/>
      <c r="D1229" s="80"/>
      <c r="E1229" s="80"/>
      <c r="F1229" s="80"/>
      <c r="G1229" s="80"/>
      <c r="H1229" s="80"/>
      <c r="I1229" s="80"/>
      <c r="J1229" s="80"/>
      <c r="K1229" s="80"/>
      <c r="L1229" s="80"/>
      <c r="M1229" s="80"/>
      <c r="N1229" s="80"/>
      <c r="O1229" s="80"/>
      <c r="P1229" s="80"/>
      <c r="Q1229" s="80"/>
      <c r="R1229" s="80"/>
      <c r="S1229" s="80"/>
      <c r="T1229" s="80"/>
      <c r="U1229" s="80"/>
      <c r="V1229" s="80"/>
      <c r="W1229" s="80"/>
      <c r="X1229" s="80"/>
      <c r="Y1229" s="80"/>
      <c r="Z1229" s="80"/>
      <c r="AA1229" s="80"/>
      <c r="AB1229" s="80"/>
      <c r="AC1229" s="80"/>
      <c r="AD1229" s="80"/>
      <c r="AE1229" s="80"/>
      <c r="AF1229" s="80"/>
      <c r="AG1229" s="80"/>
      <c r="AH1229" s="80"/>
      <c r="AI1229" s="80"/>
      <c r="AJ1229" s="80"/>
      <c r="AK1229" s="80"/>
      <c r="AL1229" s="80"/>
      <c r="AM1229" s="80"/>
      <c r="AN1229" s="80"/>
      <c r="AO1229" s="80"/>
      <c r="AP1229" s="80"/>
      <c r="AQ1229" s="80"/>
      <c r="AR1229" s="80"/>
      <c r="AS1229" s="80"/>
      <c r="AT1229" s="80"/>
      <c r="AU1229" s="80"/>
      <c r="AV1229" s="80"/>
      <c r="AW1229" s="80"/>
      <c r="AX1229" s="80"/>
    </row>
    <row r="1230" spans="1:50" x14ac:dyDescent="0.25">
      <c r="A1230" s="80"/>
      <c r="B1230" s="80"/>
      <c r="C1230" s="80"/>
      <c r="D1230" s="80"/>
      <c r="E1230" s="80"/>
      <c r="F1230" s="80"/>
      <c r="G1230" s="80"/>
      <c r="H1230" s="80"/>
      <c r="I1230" s="80"/>
      <c r="J1230" s="80"/>
      <c r="K1230" s="80"/>
      <c r="L1230" s="80"/>
      <c r="M1230" s="80"/>
      <c r="N1230" s="80"/>
      <c r="O1230" s="80"/>
      <c r="P1230" s="80"/>
      <c r="Q1230" s="80"/>
      <c r="R1230" s="80"/>
      <c r="S1230" s="80"/>
      <c r="T1230" s="80"/>
      <c r="U1230" s="80"/>
      <c r="V1230" s="80"/>
      <c r="W1230" s="80"/>
      <c r="X1230" s="80"/>
      <c r="Y1230" s="80"/>
      <c r="Z1230" s="80"/>
      <c r="AA1230" s="80"/>
      <c r="AB1230" s="80"/>
      <c r="AC1230" s="80"/>
      <c r="AD1230" s="80"/>
      <c r="AE1230" s="80"/>
      <c r="AF1230" s="80"/>
      <c r="AG1230" s="80"/>
      <c r="AH1230" s="80"/>
      <c r="AI1230" s="80"/>
      <c r="AJ1230" s="80"/>
      <c r="AK1230" s="80"/>
      <c r="AL1230" s="80"/>
      <c r="AM1230" s="80"/>
      <c r="AN1230" s="80"/>
      <c r="AO1230" s="80"/>
      <c r="AP1230" s="80"/>
      <c r="AQ1230" s="80"/>
      <c r="AR1230" s="80"/>
      <c r="AS1230" s="80"/>
      <c r="AT1230" s="80"/>
      <c r="AU1230" s="80"/>
      <c r="AV1230" s="80"/>
      <c r="AW1230" s="80"/>
      <c r="AX1230" s="80"/>
    </row>
    <row r="1231" spans="1:50" x14ac:dyDescent="0.25">
      <c r="A1231" s="80"/>
      <c r="B1231" s="80"/>
      <c r="C1231" s="80"/>
      <c r="D1231" s="80"/>
      <c r="E1231" s="80"/>
      <c r="F1231" s="80"/>
      <c r="G1231" s="80"/>
      <c r="H1231" s="80"/>
      <c r="I1231" s="80"/>
      <c r="J1231" s="80"/>
      <c r="K1231" s="80"/>
      <c r="L1231" s="80"/>
      <c r="M1231" s="80"/>
      <c r="N1231" s="80"/>
      <c r="O1231" s="80"/>
      <c r="P1231" s="80"/>
      <c r="Q1231" s="80"/>
      <c r="R1231" s="80"/>
      <c r="S1231" s="80"/>
      <c r="T1231" s="80"/>
      <c r="U1231" s="80"/>
      <c r="V1231" s="80"/>
      <c r="W1231" s="80"/>
      <c r="X1231" s="80"/>
      <c r="Y1231" s="80"/>
      <c r="Z1231" s="80"/>
      <c r="AA1231" s="80"/>
      <c r="AB1231" s="80"/>
      <c r="AC1231" s="80"/>
      <c r="AD1231" s="80"/>
      <c r="AE1231" s="80"/>
      <c r="AF1231" s="80"/>
      <c r="AG1231" s="80"/>
      <c r="AH1231" s="80"/>
      <c r="AI1231" s="80"/>
      <c r="AJ1231" s="80"/>
      <c r="AK1231" s="80"/>
      <c r="AL1231" s="80"/>
      <c r="AM1231" s="80"/>
      <c r="AN1231" s="80"/>
      <c r="AO1231" s="80"/>
      <c r="AP1231" s="80"/>
      <c r="AQ1231" s="80"/>
      <c r="AR1231" s="80"/>
      <c r="AS1231" s="80"/>
      <c r="AT1231" s="80"/>
      <c r="AU1231" s="80"/>
      <c r="AV1231" s="80"/>
      <c r="AW1231" s="80"/>
      <c r="AX1231" s="80"/>
    </row>
    <row r="1232" spans="1:50" x14ac:dyDescent="0.25">
      <c r="A1232" s="80"/>
      <c r="B1232" s="80"/>
      <c r="C1232" s="80"/>
      <c r="D1232" s="80"/>
      <c r="E1232" s="80"/>
      <c r="F1232" s="80"/>
      <c r="G1232" s="80"/>
      <c r="H1232" s="80"/>
      <c r="I1232" s="80"/>
      <c r="J1232" s="80"/>
      <c r="K1232" s="80"/>
      <c r="L1232" s="80"/>
      <c r="M1232" s="80"/>
      <c r="N1232" s="80"/>
      <c r="O1232" s="80"/>
      <c r="P1232" s="80"/>
      <c r="Q1232" s="80"/>
      <c r="R1232" s="80"/>
      <c r="S1232" s="80"/>
      <c r="T1232" s="80"/>
      <c r="U1232" s="80"/>
      <c r="V1232" s="80"/>
      <c r="W1232" s="80"/>
      <c r="X1232" s="80"/>
      <c r="Y1232" s="80"/>
      <c r="Z1232" s="80"/>
      <c r="AA1232" s="80"/>
      <c r="AB1232" s="80"/>
      <c r="AC1232" s="80"/>
      <c r="AD1232" s="80"/>
      <c r="AE1232" s="80"/>
      <c r="AF1232" s="80"/>
      <c r="AG1232" s="80"/>
      <c r="AH1232" s="80"/>
      <c r="AI1232" s="80"/>
      <c r="AJ1232" s="80"/>
      <c r="AK1232" s="80"/>
      <c r="AL1232" s="80"/>
      <c r="AM1232" s="80"/>
      <c r="AN1232" s="80"/>
      <c r="AO1232" s="80"/>
      <c r="AP1232" s="80"/>
      <c r="AQ1232" s="80"/>
      <c r="AR1232" s="80"/>
      <c r="AS1232" s="80"/>
      <c r="AT1232" s="80"/>
      <c r="AU1232" s="80"/>
      <c r="AV1232" s="80"/>
      <c r="AW1232" s="80"/>
      <c r="AX1232" s="80"/>
    </row>
    <row r="1233" spans="1:50" x14ac:dyDescent="0.25">
      <c r="A1233" s="80"/>
      <c r="B1233" s="80"/>
      <c r="C1233" s="80"/>
      <c r="D1233" s="80"/>
      <c r="E1233" s="80"/>
      <c r="F1233" s="80"/>
      <c r="G1233" s="80"/>
      <c r="H1233" s="80"/>
      <c r="I1233" s="80"/>
      <c r="J1233" s="80"/>
      <c r="K1233" s="80"/>
      <c r="L1233" s="80"/>
      <c r="M1233" s="80"/>
      <c r="N1233" s="80"/>
      <c r="O1233" s="80"/>
      <c r="P1233" s="80"/>
      <c r="Q1233" s="80"/>
      <c r="R1233" s="80"/>
      <c r="S1233" s="80"/>
      <c r="T1233" s="80"/>
      <c r="U1233" s="80"/>
      <c r="V1233" s="80"/>
      <c r="W1233" s="80"/>
      <c r="X1233" s="80"/>
      <c r="Y1233" s="80"/>
      <c r="Z1233" s="80"/>
      <c r="AA1233" s="80"/>
      <c r="AB1233" s="80"/>
      <c r="AC1233" s="80"/>
      <c r="AD1233" s="80"/>
      <c r="AE1233" s="80"/>
      <c r="AF1233" s="80"/>
      <c r="AG1233" s="80"/>
      <c r="AH1233" s="80"/>
      <c r="AI1233" s="80"/>
      <c r="AJ1233" s="80"/>
      <c r="AK1233" s="80"/>
      <c r="AL1233" s="80"/>
      <c r="AM1233" s="80"/>
      <c r="AN1233" s="80"/>
      <c r="AO1233" s="80"/>
      <c r="AP1233" s="80"/>
      <c r="AQ1233" s="80"/>
      <c r="AR1233" s="80"/>
      <c r="AS1233" s="80"/>
      <c r="AT1233" s="80"/>
      <c r="AU1233" s="80"/>
      <c r="AV1233" s="80"/>
      <c r="AW1233" s="80"/>
      <c r="AX1233" s="80"/>
    </row>
    <row r="1234" spans="1:50" x14ac:dyDescent="0.25">
      <c r="A1234" s="80"/>
      <c r="B1234" s="80"/>
      <c r="C1234" s="80"/>
      <c r="D1234" s="80"/>
      <c r="E1234" s="80"/>
      <c r="F1234" s="80"/>
      <c r="G1234" s="80"/>
      <c r="H1234" s="80"/>
      <c r="I1234" s="80"/>
      <c r="J1234" s="80"/>
      <c r="K1234" s="80"/>
      <c r="L1234" s="80"/>
      <c r="M1234" s="80"/>
      <c r="N1234" s="80"/>
      <c r="O1234" s="80"/>
      <c r="P1234" s="80"/>
      <c r="Q1234" s="80"/>
      <c r="R1234" s="80"/>
      <c r="S1234" s="80"/>
      <c r="T1234" s="80"/>
      <c r="U1234" s="80"/>
      <c r="V1234" s="80"/>
      <c r="W1234" s="80"/>
      <c r="X1234" s="80"/>
      <c r="Y1234" s="80"/>
      <c r="Z1234" s="80"/>
      <c r="AA1234" s="80"/>
      <c r="AB1234" s="80"/>
      <c r="AC1234" s="80"/>
      <c r="AD1234" s="80"/>
      <c r="AE1234" s="80"/>
      <c r="AF1234" s="80"/>
      <c r="AG1234" s="80"/>
      <c r="AH1234" s="80"/>
      <c r="AI1234" s="80"/>
      <c r="AJ1234" s="80"/>
      <c r="AK1234" s="80"/>
      <c r="AL1234" s="80"/>
      <c r="AM1234" s="80"/>
      <c r="AN1234" s="80"/>
      <c r="AO1234" s="80"/>
      <c r="AP1234" s="80"/>
      <c r="AQ1234" s="80"/>
      <c r="AR1234" s="80"/>
      <c r="AS1234" s="80"/>
      <c r="AT1234" s="80"/>
      <c r="AU1234" s="80"/>
      <c r="AV1234" s="80"/>
      <c r="AW1234" s="80"/>
      <c r="AX1234" s="80"/>
    </row>
    <row r="1235" spans="1:50" x14ac:dyDescent="0.25">
      <c r="A1235" s="80"/>
      <c r="B1235" s="80"/>
      <c r="C1235" s="80"/>
      <c r="D1235" s="80"/>
      <c r="E1235" s="80"/>
      <c r="F1235" s="80"/>
      <c r="G1235" s="80"/>
      <c r="H1235" s="80"/>
      <c r="I1235" s="80"/>
      <c r="J1235" s="80"/>
      <c r="K1235" s="80"/>
      <c r="L1235" s="80"/>
      <c r="M1235" s="80"/>
      <c r="N1235" s="80"/>
      <c r="O1235" s="80"/>
      <c r="P1235" s="80"/>
      <c r="Q1235" s="80"/>
      <c r="R1235" s="80"/>
      <c r="S1235" s="80"/>
      <c r="T1235" s="80"/>
      <c r="U1235" s="80"/>
      <c r="V1235" s="80"/>
      <c r="W1235" s="80"/>
      <c r="X1235" s="80"/>
      <c r="Y1235" s="80"/>
      <c r="Z1235" s="80"/>
      <c r="AA1235" s="80"/>
      <c r="AB1235" s="80"/>
      <c r="AC1235" s="80"/>
      <c r="AD1235" s="80"/>
      <c r="AE1235" s="80"/>
      <c r="AF1235" s="80"/>
      <c r="AG1235" s="80"/>
      <c r="AH1235" s="80"/>
      <c r="AI1235" s="80"/>
      <c r="AJ1235" s="80"/>
      <c r="AK1235" s="80"/>
      <c r="AL1235" s="80"/>
      <c r="AM1235" s="80"/>
      <c r="AN1235" s="80"/>
      <c r="AO1235" s="80"/>
      <c r="AP1235" s="80"/>
      <c r="AQ1235" s="80"/>
      <c r="AR1235" s="80"/>
      <c r="AS1235" s="80"/>
      <c r="AT1235" s="80"/>
      <c r="AU1235" s="80"/>
      <c r="AV1235" s="80"/>
      <c r="AW1235" s="80"/>
      <c r="AX1235" s="80"/>
    </row>
    <row r="1236" spans="1:50" x14ac:dyDescent="0.25">
      <c r="A1236" s="80"/>
      <c r="B1236" s="80"/>
      <c r="C1236" s="80"/>
      <c r="D1236" s="80"/>
      <c r="E1236" s="80"/>
      <c r="F1236" s="80"/>
      <c r="G1236" s="80"/>
      <c r="H1236" s="80"/>
      <c r="I1236" s="80"/>
      <c r="J1236" s="80"/>
      <c r="K1236" s="80"/>
      <c r="L1236" s="80"/>
      <c r="M1236" s="80"/>
      <c r="N1236" s="80"/>
      <c r="O1236" s="80"/>
      <c r="P1236" s="80"/>
      <c r="Q1236" s="80"/>
      <c r="R1236" s="80"/>
      <c r="S1236" s="80"/>
      <c r="T1236" s="80"/>
      <c r="U1236" s="80"/>
      <c r="V1236" s="80"/>
      <c r="W1236" s="80"/>
      <c r="X1236" s="80"/>
      <c r="Y1236" s="80"/>
      <c r="Z1236" s="80"/>
      <c r="AA1236" s="80"/>
      <c r="AB1236" s="80"/>
      <c r="AC1236" s="80"/>
      <c r="AD1236" s="80"/>
      <c r="AE1236" s="80"/>
      <c r="AF1236" s="80"/>
      <c r="AG1236" s="80"/>
      <c r="AH1236" s="80"/>
      <c r="AI1236" s="80"/>
      <c r="AJ1236" s="80"/>
      <c r="AK1236" s="80"/>
      <c r="AL1236" s="80"/>
      <c r="AM1236" s="80"/>
      <c r="AN1236" s="80"/>
      <c r="AO1236" s="80"/>
      <c r="AP1236" s="80"/>
      <c r="AQ1236" s="80"/>
      <c r="AR1236" s="80"/>
      <c r="AS1236" s="80"/>
      <c r="AT1236" s="80"/>
      <c r="AU1236" s="80"/>
      <c r="AV1236" s="80"/>
      <c r="AW1236" s="80"/>
      <c r="AX1236" s="80"/>
    </row>
    <row r="1237" spans="1:50" x14ac:dyDescent="0.25">
      <c r="A1237" s="80"/>
      <c r="B1237" s="80"/>
      <c r="C1237" s="80"/>
      <c r="D1237" s="80"/>
      <c r="E1237" s="80"/>
      <c r="F1237" s="80"/>
      <c r="G1237" s="80"/>
      <c r="H1237" s="80"/>
      <c r="I1237" s="80"/>
      <c r="J1237" s="80"/>
      <c r="K1237" s="80"/>
      <c r="L1237" s="80"/>
      <c r="M1237" s="80"/>
      <c r="N1237" s="80"/>
      <c r="O1237" s="80"/>
      <c r="P1237" s="80"/>
      <c r="Q1237" s="80"/>
      <c r="R1237" s="80"/>
      <c r="S1237" s="80"/>
      <c r="T1237" s="80"/>
      <c r="U1237" s="80"/>
      <c r="V1237" s="80"/>
      <c r="W1237" s="80"/>
      <c r="X1237" s="80"/>
      <c r="Y1237" s="80"/>
      <c r="Z1237" s="80"/>
      <c r="AA1237" s="80"/>
      <c r="AB1237" s="80"/>
      <c r="AC1237" s="80"/>
      <c r="AD1237" s="80"/>
      <c r="AE1237" s="80"/>
      <c r="AF1237" s="80"/>
      <c r="AG1237" s="80"/>
      <c r="AH1237" s="80"/>
      <c r="AI1237" s="80"/>
      <c r="AJ1237" s="80"/>
      <c r="AK1237" s="80"/>
      <c r="AL1237" s="80"/>
      <c r="AM1237" s="80"/>
      <c r="AN1237" s="80"/>
      <c r="AO1237" s="80"/>
      <c r="AP1237" s="80"/>
      <c r="AQ1237" s="80"/>
      <c r="AR1237" s="80"/>
      <c r="AS1237" s="80"/>
      <c r="AT1237" s="80"/>
      <c r="AU1237" s="80"/>
      <c r="AV1237" s="80"/>
      <c r="AW1237" s="80"/>
      <c r="AX1237" s="80"/>
    </row>
    <row r="1238" spans="1:50" x14ac:dyDescent="0.25">
      <c r="A1238" s="80"/>
      <c r="B1238" s="80"/>
      <c r="C1238" s="80"/>
      <c r="D1238" s="80"/>
      <c r="E1238" s="80"/>
      <c r="F1238" s="80"/>
      <c r="G1238" s="80"/>
      <c r="H1238" s="80"/>
      <c r="I1238" s="80"/>
      <c r="J1238" s="80"/>
      <c r="K1238" s="80"/>
      <c r="L1238" s="80"/>
      <c r="M1238" s="80"/>
      <c r="N1238" s="80"/>
      <c r="O1238" s="80"/>
      <c r="P1238" s="80"/>
      <c r="Q1238" s="80"/>
      <c r="R1238" s="80"/>
      <c r="S1238" s="80"/>
      <c r="T1238" s="80"/>
      <c r="U1238" s="80"/>
      <c r="V1238" s="80"/>
      <c r="W1238" s="80"/>
      <c r="X1238" s="80"/>
      <c r="Y1238" s="80"/>
      <c r="Z1238" s="80"/>
      <c r="AA1238" s="80"/>
      <c r="AB1238" s="80"/>
      <c r="AC1238" s="80"/>
      <c r="AD1238" s="80"/>
      <c r="AE1238" s="80"/>
      <c r="AF1238" s="80"/>
      <c r="AG1238" s="80"/>
      <c r="AH1238" s="80"/>
      <c r="AI1238" s="80"/>
      <c r="AJ1238" s="80"/>
      <c r="AK1238" s="80"/>
      <c r="AL1238" s="80"/>
      <c r="AM1238" s="80"/>
      <c r="AN1238" s="80"/>
      <c r="AO1238" s="80"/>
      <c r="AP1238" s="80"/>
      <c r="AQ1238" s="80"/>
      <c r="AR1238" s="80"/>
      <c r="AS1238" s="80"/>
      <c r="AT1238" s="80"/>
      <c r="AU1238" s="80"/>
      <c r="AV1238" s="80"/>
      <c r="AW1238" s="80"/>
      <c r="AX1238" s="80"/>
    </row>
    <row r="1239" spans="1:50" x14ac:dyDescent="0.25">
      <c r="A1239" s="80"/>
      <c r="B1239" s="80"/>
      <c r="C1239" s="80"/>
      <c r="D1239" s="80"/>
      <c r="E1239" s="80"/>
      <c r="F1239" s="80"/>
      <c r="G1239" s="80"/>
      <c r="H1239" s="80"/>
      <c r="I1239" s="80"/>
      <c r="J1239" s="80"/>
      <c r="K1239" s="80"/>
      <c r="L1239" s="80"/>
      <c r="M1239" s="80"/>
      <c r="N1239" s="80"/>
      <c r="O1239" s="80"/>
      <c r="P1239" s="80"/>
      <c r="Q1239" s="80"/>
      <c r="R1239" s="80"/>
      <c r="S1239" s="80"/>
      <c r="T1239" s="80"/>
      <c r="U1239" s="80"/>
      <c r="V1239" s="80"/>
      <c r="W1239" s="80"/>
      <c r="X1239" s="80"/>
      <c r="Y1239" s="80"/>
      <c r="Z1239" s="80"/>
      <c r="AA1239" s="80"/>
      <c r="AB1239" s="80"/>
      <c r="AC1239" s="80"/>
      <c r="AD1239" s="80"/>
      <c r="AE1239" s="80"/>
      <c r="AF1239" s="80"/>
      <c r="AG1239" s="80"/>
      <c r="AH1239" s="80"/>
      <c r="AI1239" s="80"/>
      <c r="AJ1239" s="80"/>
      <c r="AK1239" s="80"/>
      <c r="AL1239" s="80"/>
      <c r="AM1239" s="80"/>
      <c r="AN1239" s="80"/>
      <c r="AO1239" s="80"/>
      <c r="AP1239" s="80"/>
      <c r="AQ1239" s="80"/>
      <c r="AR1239" s="80"/>
      <c r="AS1239" s="80"/>
      <c r="AT1239" s="80"/>
      <c r="AU1239" s="80"/>
      <c r="AV1239" s="80"/>
      <c r="AW1239" s="80"/>
      <c r="AX1239" s="80"/>
    </row>
    <row r="1240" spans="1:50" x14ac:dyDescent="0.25">
      <c r="A1240" s="80"/>
      <c r="B1240" s="80"/>
      <c r="C1240" s="80"/>
      <c r="D1240" s="80"/>
      <c r="E1240" s="80"/>
      <c r="F1240" s="80"/>
      <c r="G1240" s="80"/>
      <c r="H1240" s="80"/>
      <c r="I1240" s="80"/>
      <c r="J1240" s="80"/>
      <c r="K1240" s="80"/>
      <c r="L1240" s="80"/>
      <c r="M1240" s="80"/>
      <c r="N1240" s="80"/>
      <c r="O1240" s="80"/>
      <c r="P1240" s="80"/>
      <c r="Q1240" s="80"/>
      <c r="R1240" s="80"/>
      <c r="S1240" s="80"/>
      <c r="T1240" s="80"/>
      <c r="U1240" s="80"/>
      <c r="V1240" s="80"/>
      <c r="W1240" s="80"/>
      <c r="X1240" s="80"/>
      <c r="Y1240" s="80"/>
      <c r="Z1240" s="80"/>
      <c r="AA1240" s="80"/>
      <c r="AB1240" s="80"/>
      <c r="AC1240" s="80"/>
      <c r="AD1240" s="80"/>
      <c r="AE1240" s="80"/>
      <c r="AF1240" s="80"/>
      <c r="AG1240" s="80"/>
      <c r="AH1240" s="80"/>
      <c r="AI1240" s="80"/>
      <c r="AJ1240" s="80"/>
      <c r="AK1240" s="80"/>
      <c r="AL1240" s="80"/>
      <c r="AM1240" s="80"/>
      <c r="AN1240" s="80"/>
      <c r="AO1240" s="80"/>
      <c r="AP1240" s="80"/>
      <c r="AQ1240" s="80"/>
      <c r="AR1240" s="80"/>
      <c r="AS1240" s="80"/>
      <c r="AT1240" s="80"/>
      <c r="AU1240" s="80"/>
      <c r="AV1240" s="80"/>
      <c r="AW1240" s="80"/>
      <c r="AX1240" s="80"/>
    </row>
    <row r="1241" spans="1:50" x14ac:dyDescent="0.25">
      <c r="A1241" s="80"/>
      <c r="B1241" s="80"/>
      <c r="C1241" s="80"/>
      <c r="D1241" s="80"/>
      <c r="E1241" s="80"/>
      <c r="F1241" s="80"/>
      <c r="G1241" s="80"/>
      <c r="H1241" s="80"/>
      <c r="I1241" s="80"/>
      <c r="J1241" s="80"/>
      <c r="K1241" s="80"/>
      <c r="L1241" s="80"/>
      <c r="M1241" s="80"/>
      <c r="N1241" s="80"/>
      <c r="O1241" s="80"/>
      <c r="P1241" s="80"/>
      <c r="Q1241" s="80"/>
      <c r="R1241" s="80"/>
      <c r="S1241" s="80"/>
      <c r="T1241" s="80"/>
      <c r="U1241" s="80"/>
      <c r="V1241" s="80"/>
      <c r="W1241" s="80"/>
      <c r="X1241" s="80"/>
      <c r="Y1241" s="80"/>
      <c r="Z1241" s="80"/>
      <c r="AA1241" s="80"/>
      <c r="AB1241" s="80"/>
      <c r="AC1241" s="80"/>
      <c r="AD1241" s="80"/>
      <c r="AE1241" s="80"/>
      <c r="AF1241" s="80"/>
      <c r="AG1241" s="80"/>
      <c r="AH1241" s="80"/>
      <c r="AI1241" s="80"/>
      <c r="AJ1241" s="80"/>
      <c r="AK1241" s="80"/>
      <c r="AL1241" s="80"/>
      <c r="AM1241" s="80"/>
      <c r="AN1241" s="80"/>
      <c r="AO1241" s="80"/>
      <c r="AP1241" s="80"/>
      <c r="AQ1241" s="80"/>
      <c r="AR1241" s="80"/>
      <c r="AS1241" s="80"/>
      <c r="AT1241" s="80"/>
      <c r="AU1241" s="80"/>
      <c r="AV1241" s="80"/>
      <c r="AW1241" s="80"/>
      <c r="AX1241" s="80"/>
    </row>
    <row r="1242" spans="1:50" x14ac:dyDescent="0.25">
      <c r="A1242" s="80"/>
      <c r="B1242" s="80"/>
      <c r="C1242" s="80"/>
      <c r="D1242" s="80"/>
      <c r="E1242" s="80"/>
      <c r="F1242" s="80"/>
      <c r="G1242" s="80"/>
      <c r="H1242" s="80"/>
      <c r="I1242" s="80"/>
      <c r="J1242" s="80"/>
      <c r="K1242" s="80"/>
      <c r="L1242" s="80"/>
      <c r="M1242" s="80"/>
      <c r="N1242" s="80"/>
      <c r="O1242" s="80"/>
      <c r="P1242" s="80"/>
      <c r="Q1242" s="80"/>
      <c r="R1242" s="80"/>
      <c r="S1242" s="80"/>
      <c r="T1242" s="80"/>
      <c r="U1242" s="80"/>
      <c r="V1242" s="80"/>
      <c r="W1242" s="80"/>
      <c r="X1242" s="80"/>
      <c r="Y1242" s="80"/>
      <c r="Z1242" s="80"/>
      <c r="AA1242" s="80"/>
      <c r="AB1242" s="80"/>
      <c r="AC1242" s="80"/>
      <c r="AD1242" s="80"/>
      <c r="AE1242" s="80"/>
      <c r="AF1242" s="80"/>
      <c r="AG1242" s="80"/>
      <c r="AH1242" s="80"/>
      <c r="AI1242" s="80"/>
      <c r="AJ1242" s="80"/>
      <c r="AK1242" s="80"/>
      <c r="AL1242" s="80"/>
      <c r="AM1242" s="80"/>
      <c r="AN1242" s="80"/>
      <c r="AO1242" s="80"/>
      <c r="AP1242" s="80"/>
      <c r="AQ1242" s="80"/>
      <c r="AR1242" s="80"/>
      <c r="AS1242" s="80"/>
      <c r="AT1242" s="80"/>
      <c r="AU1242" s="80"/>
      <c r="AV1242" s="80"/>
      <c r="AW1242" s="80"/>
      <c r="AX1242" s="80"/>
    </row>
    <row r="1243" spans="1:50" x14ac:dyDescent="0.25">
      <c r="A1243" s="80"/>
      <c r="B1243" s="80"/>
      <c r="C1243" s="80"/>
      <c r="D1243" s="80"/>
      <c r="E1243" s="80"/>
      <c r="F1243" s="80"/>
      <c r="G1243" s="80"/>
      <c r="H1243" s="80"/>
      <c r="I1243" s="80"/>
      <c r="J1243" s="80"/>
      <c r="K1243" s="80"/>
      <c r="L1243" s="80"/>
      <c r="M1243" s="80"/>
      <c r="N1243" s="80"/>
      <c r="O1243" s="80"/>
      <c r="P1243" s="80"/>
      <c r="Q1243" s="80"/>
      <c r="R1243" s="80"/>
      <c r="S1243" s="80"/>
      <c r="T1243" s="80"/>
      <c r="U1243" s="80"/>
      <c r="V1243" s="80"/>
      <c r="W1243" s="80"/>
      <c r="X1243" s="80"/>
      <c r="Y1243" s="80"/>
      <c r="Z1243" s="80"/>
      <c r="AA1243" s="80"/>
      <c r="AB1243" s="80"/>
      <c r="AC1243" s="80"/>
      <c r="AD1243" s="80"/>
      <c r="AE1243" s="80"/>
      <c r="AF1243" s="80"/>
      <c r="AG1243" s="80"/>
      <c r="AH1243" s="80"/>
      <c r="AI1243" s="80"/>
      <c r="AJ1243" s="80"/>
      <c r="AK1243" s="80"/>
      <c r="AL1243" s="80"/>
      <c r="AM1243" s="80"/>
      <c r="AN1243" s="80"/>
      <c r="AO1243" s="80"/>
      <c r="AP1243" s="80"/>
      <c r="AQ1243" s="80"/>
      <c r="AR1243" s="80"/>
      <c r="AS1243" s="80"/>
      <c r="AT1243" s="80"/>
      <c r="AU1243" s="80"/>
      <c r="AV1243" s="80"/>
      <c r="AW1243" s="80"/>
      <c r="AX1243" s="80"/>
    </row>
    <row r="1244" spans="1:50" x14ac:dyDescent="0.25">
      <c r="A1244" s="80"/>
      <c r="B1244" s="80"/>
      <c r="C1244" s="80"/>
      <c r="D1244" s="80"/>
      <c r="E1244" s="80"/>
      <c r="F1244" s="80"/>
      <c r="G1244" s="80"/>
      <c r="H1244" s="80"/>
      <c r="I1244" s="80"/>
      <c r="J1244" s="80"/>
      <c r="K1244" s="80"/>
      <c r="L1244" s="80"/>
      <c r="M1244" s="80"/>
      <c r="N1244" s="80"/>
      <c r="O1244" s="80"/>
      <c r="P1244" s="80"/>
      <c r="Q1244" s="80"/>
      <c r="R1244" s="80"/>
      <c r="S1244" s="80"/>
      <c r="T1244" s="80"/>
      <c r="U1244" s="80"/>
      <c r="V1244" s="80"/>
      <c r="W1244" s="80"/>
      <c r="X1244" s="80"/>
      <c r="Y1244" s="80"/>
      <c r="Z1244" s="80"/>
      <c r="AA1244" s="80"/>
      <c r="AB1244" s="80"/>
      <c r="AC1244" s="80"/>
      <c r="AD1244" s="80"/>
      <c r="AE1244" s="80"/>
      <c r="AF1244" s="80"/>
      <c r="AG1244" s="80"/>
      <c r="AH1244" s="80"/>
      <c r="AI1244" s="80"/>
      <c r="AJ1244" s="80"/>
      <c r="AK1244" s="80"/>
      <c r="AL1244" s="80"/>
      <c r="AM1244" s="80"/>
      <c r="AN1244" s="80"/>
      <c r="AO1244" s="80"/>
      <c r="AP1244" s="80"/>
      <c r="AQ1244" s="80"/>
      <c r="AR1244" s="80"/>
      <c r="AS1244" s="80"/>
      <c r="AT1244" s="80"/>
      <c r="AU1244" s="80"/>
      <c r="AV1244" s="80"/>
      <c r="AW1244" s="80"/>
      <c r="AX1244" s="80"/>
    </row>
    <row r="1245" spans="1:50" x14ac:dyDescent="0.25">
      <c r="A1245" s="80"/>
      <c r="B1245" s="80"/>
      <c r="C1245" s="80"/>
      <c r="D1245" s="80"/>
      <c r="E1245" s="80"/>
      <c r="F1245" s="80"/>
      <c r="G1245" s="80"/>
      <c r="H1245" s="80"/>
      <c r="I1245" s="80"/>
      <c r="J1245" s="80"/>
      <c r="K1245" s="80"/>
      <c r="L1245" s="80"/>
      <c r="M1245" s="80"/>
      <c r="N1245" s="80"/>
      <c r="O1245" s="80"/>
      <c r="P1245" s="80"/>
      <c r="Q1245" s="80"/>
      <c r="R1245" s="80"/>
      <c r="S1245" s="80"/>
      <c r="T1245" s="80"/>
      <c r="U1245" s="80"/>
      <c r="V1245" s="80"/>
      <c r="W1245" s="80"/>
      <c r="X1245" s="80"/>
      <c r="Y1245" s="80"/>
      <c r="Z1245" s="80"/>
      <c r="AA1245" s="80"/>
      <c r="AB1245" s="80"/>
      <c r="AC1245" s="80"/>
      <c r="AD1245" s="80"/>
      <c r="AE1245" s="80"/>
      <c r="AF1245" s="80"/>
      <c r="AG1245" s="80"/>
      <c r="AH1245" s="80"/>
      <c r="AI1245" s="80"/>
      <c r="AJ1245" s="80"/>
      <c r="AK1245" s="80"/>
      <c r="AL1245" s="80"/>
      <c r="AM1245" s="80"/>
      <c r="AN1245" s="80"/>
      <c r="AO1245" s="80"/>
      <c r="AP1245" s="80"/>
      <c r="AQ1245" s="80"/>
      <c r="AR1245" s="80"/>
      <c r="AS1245" s="80"/>
      <c r="AT1245" s="80"/>
      <c r="AU1245" s="80"/>
      <c r="AV1245" s="80"/>
      <c r="AW1245" s="80"/>
      <c r="AX1245" s="80"/>
    </row>
    <row r="1246" spans="1:50" x14ac:dyDescent="0.25">
      <c r="A1246" s="80"/>
      <c r="B1246" s="80"/>
      <c r="C1246" s="80"/>
      <c r="D1246" s="80"/>
      <c r="E1246" s="80"/>
      <c r="F1246" s="80"/>
      <c r="G1246" s="80"/>
      <c r="H1246" s="80"/>
      <c r="I1246" s="80"/>
      <c r="J1246" s="80"/>
      <c r="K1246" s="80"/>
      <c r="L1246" s="80"/>
      <c r="M1246" s="80"/>
      <c r="N1246" s="80"/>
      <c r="O1246" s="80"/>
      <c r="P1246" s="80"/>
      <c r="Q1246" s="80"/>
      <c r="R1246" s="80"/>
      <c r="S1246" s="80"/>
      <c r="T1246" s="80"/>
      <c r="U1246" s="80"/>
      <c r="V1246" s="80"/>
      <c r="W1246" s="80"/>
      <c r="X1246" s="80"/>
      <c r="Y1246" s="80"/>
      <c r="Z1246" s="80"/>
      <c r="AA1246" s="80"/>
      <c r="AB1246" s="80"/>
      <c r="AC1246" s="80"/>
      <c r="AD1246" s="80"/>
      <c r="AE1246" s="80"/>
      <c r="AF1246" s="80"/>
      <c r="AG1246" s="80"/>
      <c r="AH1246" s="80"/>
      <c r="AI1246" s="80"/>
      <c r="AJ1246" s="80"/>
      <c r="AK1246" s="80"/>
      <c r="AL1246" s="80"/>
      <c r="AM1246" s="80"/>
      <c r="AN1246" s="80"/>
      <c r="AO1246" s="80"/>
      <c r="AP1246" s="80"/>
      <c r="AQ1246" s="80"/>
      <c r="AR1246" s="80"/>
      <c r="AS1246" s="80"/>
      <c r="AT1246" s="80"/>
      <c r="AU1246" s="80"/>
      <c r="AV1246" s="80"/>
      <c r="AW1246" s="80"/>
      <c r="AX1246" s="80"/>
    </row>
    <row r="1247" spans="1:50" x14ac:dyDescent="0.25">
      <c r="A1247" s="80"/>
      <c r="B1247" s="80"/>
      <c r="C1247" s="80"/>
      <c r="D1247" s="80"/>
      <c r="E1247" s="80"/>
      <c r="F1247" s="80"/>
      <c r="G1247" s="80"/>
      <c r="H1247" s="80"/>
      <c r="I1247" s="80"/>
      <c r="J1247" s="80"/>
      <c r="K1247" s="80"/>
      <c r="L1247" s="80"/>
      <c r="M1247" s="80"/>
      <c r="N1247" s="80"/>
      <c r="O1247" s="80"/>
      <c r="P1247" s="80"/>
      <c r="Q1247" s="80"/>
      <c r="R1247" s="80"/>
      <c r="S1247" s="80"/>
      <c r="T1247" s="80"/>
      <c r="U1247" s="80"/>
      <c r="V1247" s="80"/>
      <c r="W1247" s="80"/>
      <c r="X1247" s="80"/>
      <c r="Y1247" s="80"/>
      <c r="Z1247" s="80"/>
      <c r="AA1247" s="80"/>
      <c r="AB1247" s="80"/>
      <c r="AC1247" s="80"/>
      <c r="AD1247" s="80"/>
      <c r="AE1247" s="80"/>
      <c r="AF1247" s="80"/>
      <c r="AG1247" s="80"/>
      <c r="AH1247" s="80"/>
      <c r="AI1247" s="80"/>
      <c r="AJ1247" s="80"/>
      <c r="AK1247" s="80"/>
      <c r="AL1247" s="80"/>
      <c r="AM1247" s="80"/>
      <c r="AN1247" s="80"/>
      <c r="AO1247" s="80"/>
      <c r="AP1247" s="80"/>
      <c r="AQ1247" s="80"/>
      <c r="AR1247" s="80"/>
      <c r="AS1247" s="80"/>
      <c r="AT1247" s="80"/>
      <c r="AU1247" s="80"/>
      <c r="AV1247" s="80"/>
      <c r="AW1247" s="80"/>
      <c r="AX1247" s="80"/>
    </row>
    <row r="1248" spans="1:50" x14ac:dyDescent="0.25">
      <c r="A1248" s="80"/>
      <c r="B1248" s="80"/>
      <c r="C1248" s="80"/>
      <c r="D1248" s="80"/>
      <c r="E1248" s="80"/>
      <c r="F1248" s="80"/>
      <c r="G1248" s="80"/>
      <c r="H1248" s="80"/>
      <c r="I1248" s="80"/>
      <c r="J1248" s="80"/>
      <c r="K1248" s="80"/>
      <c r="L1248" s="80"/>
      <c r="M1248" s="80"/>
      <c r="N1248" s="80"/>
      <c r="O1248" s="80"/>
      <c r="P1248" s="80"/>
      <c r="Q1248" s="80"/>
      <c r="R1248" s="80"/>
      <c r="S1248" s="80"/>
      <c r="T1248" s="80"/>
      <c r="U1248" s="80"/>
      <c r="V1248" s="80"/>
      <c r="W1248" s="80"/>
      <c r="X1248" s="80"/>
      <c r="Y1248" s="80"/>
      <c r="Z1248" s="80"/>
      <c r="AA1248" s="80"/>
      <c r="AB1248" s="80"/>
      <c r="AC1248" s="80"/>
      <c r="AD1248" s="80"/>
      <c r="AE1248" s="80"/>
      <c r="AF1248" s="80"/>
      <c r="AG1248" s="80"/>
      <c r="AH1248" s="80"/>
      <c r="AI1248" s="80"/>
      <c r="AJ1248" s="80"/>
      <c r="AK1248" s="80"/>
      <c r="AL1248" s="80"/>
      <c r="AM1248" s="80"/>
      <c r="AN1248" s="80"/>
      <c r="AO1248" s="80"/>
      <c r="AP1248" s="80"/>
      <c r="AQ1248" s="80"/>
      <c r="AR1248" s="80"/>
      <c r="AS1248" s="80"/>
      <c r="AT1248" s="80"/>
      <c r="AU1248" s="80"/>
      <c r="AV1248" s="80"/>
      <c r="AW1248" s="80"/>
      <c r="AX1248" s="80"/>
    </row>
    <row r="1249" spans="1:50" x14ac:dyDescent="0.25">
      <c r="A1249" s="80"/>
      <c r="B1249" s="80"/>
      <c r="C1249" s="80"/>
      <c r="D1249" s="80"/>
      <c r="E1249" s="80"/>
      <c r="F1249" s="80"/>
      <c r="G1249" s="80"/>
      <c r="H1249" s="80"/>
      <c r="I1249" s="80"/>
      <c r="J1249" s="80"/>
      <c r="K1249" s="80"/>
      <c r="L1249" s="80"/>
      <c r="M1249" s="80"/>
      <c r="N1249" s="80"/>
      <c r="O1249" s="80"/>
      <c r="P1249" s="80"/>
      <c r="Q1249" s="80"/>
      <c r="R1249" s="80"/>
      <c r="S1249" s="80"/>
      <c r="T1249" s="80"/>
      <c r="U1249" s="80"/>
      <c r="V1249" s="80"/>
      <c r="W1249" s="80"/>
      <c r="X1249" s="80"/>
      <c r="Y1249" s="80"/>
      <c r="Z1249" s="80"/>
      <c r="AA1249" s="80"/>
      <c r="AB1249" s="80"/>
      <c r="AC1249" s="80"/>
      <c r="AD1249" s="80"/>
      <c r="AE1249" s="80"/>
      <c r="AF1249" s="80"/>
      <c r="AG1249" s="80"/>
      <c r="AH1249" s="80"/>
      <c r="AI1249" s="80"/>
      <c r="AJ1249" s="80"/>
      <c r="AK1249" s="80"/>
      <c r="AL1249" s="80"/>
      <c r="AM1249" s="80"/>
      <c r="AN1249" s="80"/>
      <c r="AO1249" s="80"/>
      <c r="AP1249" s="80"/>
      <c r="AQ1249" s="80"/>
      <c r="AR1249" s="80"/>
      <c r="AS1249" s="80"/>
      <c r="AT1249" s="80"/>
      <c r="AU1249" s="80"/>
      <c r="AV1249" s="80"/>
      <c r="AW1249" s="80"/>
      <c r="AX1249" s="80"/>
    </row>
    <row r="1250" spans="1:50" x14ac:dyDescent="0.25">
      <c r="A1250" s="80"/>
      <c r="B1250" s="80"/>
      <c r="C1250" s="80"/>
      <c r="D1250" s="80"/>
      <c r="E1250" s="80"/>
      <c r="F1250" s="80"/>
      <c r="G1250" s="80"/>
      <c r="H1250" s="80"/>
      <c r="I1250" s="80"/>
      <c r="J1250" s="80"/>
      <c r="K1250" s="80"/>
      <c r="L1250" s="80"/>
      <c r="M1250" s="80"/>
      <c r="N1250" s="80"/>
      <c r="O1250" s="80"/>
      <c r="P1250" s="80"/>
      <c r="Q1250" s="80"/>
      <c r="R1250" s="80"/>
      <c r="S1250" s="80"/>
      <c r="T1250" s="80"/>
      <c r="U1250" s="80"/>
      <c r="V1250" s="80"/>
      <c r="W1250" s="80"/>
      <c r="X1250" s="80"/>
      <c r="Y1250" s="80"/>
      <c r="Z1250" s="80"/>
      <c r="AA1250" s="80"/>
      <c r="AB1250" s="80"/>
      <c r="AC1250" s="80"/>
      <c r="AD1250" s="80"/>
      <c r="AE1250" s="80"/>
      <c r="AF1250" s="80"/>
      <c r="AG1250" s="80"/>
      <c r="AH1250" s="80"/>
      <c r="AI1250" s="80"/>
      <c r="AJ1250" s="80"/>
      <c r="AK1250" s="80"/>
      <c r="AL1250" s="80"/>
      <c r="AM1250" s="80"/>
      <c r="AN1250" s="80"/>
      <c r="AO1250" s="80"/>
      <c r="AP1250" s="80"/>
      <c r="AQ1250" s="80"/>
      <c r="AR1250" s="80"/>
      <c r="AS1250" s="80"/>
      <c r="AT1250" s="80"/>
      <c r="AU1250" s="80"/>
      <c r="AV1250" s="80"/>
      <c r="AW1250" s="80"/>
      <c r="AX1250" s="80"/>
    </row>
    <row r="1251" spans="1:50" x14ac:dyDescent="0.25">
      <c r="A1251" s="80"/>
      <c r="B1251" s="80"/>
      <c r="C1251" s="80"/>
      <c r="D1251" s="80"/>
      <c r="E1251" s="80"/>
      <c r="F1251" s="80"/>
      <c r="G1251" s="80"/>
      <c r="H1251" s="80"/>
      <c r="I1251" s="80"/>
      <c r="J1251" s="80"/>
      <c r="K1251" s="80"/>
      <c r="L1251" s="80"/>
      <c r="M1251" s="80"/>
      <c r="N1251" s="80"/>
      <c r="O1251" s="80"/>
      <c r="P1251" s="80"/>
      <c r="Q1251" s="80"/>
      <c r="R1251" s="80"/>
      <c r="S1251" s="80"/>
      <c r="T1251" s="80"/>
      <c r="U1251" s="80"/>
      <c r="V1251" s="80"/>
      <c r="W1251" s="80"/>
      <c r="X1251" s="80"/>
      <c r="Y1251" s="80"/>
      <c r="Z1251" s="80"/>
      <c r="AA1251" s="80"/>
      <c r="AB1251" s="80"/>
      <c r="AC1251" s="80"/>
      <c r="AD1251" s="80"/>
      <c r="AE1251" s="80"/>
      <c r="AF1251" s="80"/>
      <c r="AG1251" s="80"/>
      <c r="AH1251" s="80"/>
      <c r="AI1251" s="80"/>
      <c r="AJ1251" s="80"/>
      <c r="AK1251" s="80"/>
      <c r="AL1251" s="80"/>
      <c r="AM1251" s="80"/>
      <c r="AN1251" s="80"/>
      <c r="AO1251" s="80"/>
      <c r="AP1251" s="80"/>
      <c r="AQ1251" s="80"/>
      <c r="AR1251" s="80"/>
      <c r="AS1251" s="80"/>
      <c r="AT1251" s="80"/>
      <c r="AU1251" s="80"/>
      <c r="AV1251" s="80"/>
      <c r="AW1251" s="80"/>
      <c r="AX1251" s="80"/>
    </row>
    <row r="1252" spans="1:50" x14ac:dyDescent="0.25">
      <c r="A1252" s="80"/>
      <c r="B1252" s="80"/>
      <c r="C1252" s="80"/>
      <c r="D1252" s="80"/>
      <c r="E1252" s="80"/>
      <c r="F1252" s="80"/>
      <c r="G1252" s="80"/>
      <c r="H1252" s="80"/>
      <c r="I1252" s="80"/>
      <c r="J1252" s="80"/>
      <c r="K1252" s="80"/>
      <c r="L1252" s="80"/>
      <c r="M1252" s="80"/>
      <c r="N1252" s="80"/>
      <c r="O1252" s="80"/>
      <c r="P1252" s="80"/>
      <c r="Q1252" s="80"/>
      <c r="R1252" s="80"/>
      <c r="S1252" s="80"/>
      <c r="T1252" s="80"/>
      <c r="U1252" s="80"/>
      <c r="V1252" s="80"/>
      <c r="W1252" s="80"/>
      <c r="X1252" s="80"/>
      <c r="Y1252" s="80"/>
      <c r="Z1252" s="80"/>
      <c r="AA1252" s="80"/>
      <c r="AB1252" s="80"/>
      <c r="AC1252" s="80"/>
      <c r="AD1252" s="80"/>
      <c r="AE1252" s="80"/>
      <c r="AF1252" s="80"/>
      <c r="AG1252" s="80"/>
      <c r="AH1252" s="80"/>
      <c r="AI1252" s="80"/>
      <c r="AJ1252" s="80"/>
      <c r="AK1252" s="80"/>
      <c r="AL1252" s="80"/>
      <c r="AM1252" s="80"/>
      <c r="AN1252" s="80"/>
      <c r="AO1252" s="80"/>
      <c r="AP1252" s="80"/>
      <c r="AQ1252" s="80"/>
      <c r="AR1252" s="80"/>
      <c r="AS1252" s="80"/>
      <c r="AT1252" s="80"/>
      <c r="AU1252" s="80"/>
      <c r="AV1252" s="80"/>
      <c r="AW1252" s="80"/>
      <c r="AX1252" s="80"/>
    </row>
    <row r="1253" spans="1:50" x14ac:dyDescent="0.25">
      <c r="A1253" s="80"/>
      <c r="B1253" s="80"/>
      <c r="C1253" s="80"/>
      <c r="D1253" s="80"/>
      <c r="E1253" s="80"/>
      <c r="F1253" s="80"/>
      <c r="G1253" s="80"/>
      <c r="H1253" s="80"/>
      <c r="I1253" s="80"/>
      <c r="J1253" s="80"/>
      <c r="K1253" s="80"/>
      <c r="L1253" s="80"/>
      <c r="M1253" s="80"/>
      <c r="N1253" s="80"/>
      <c r="O1253" s="80"/>
      <c r="P1253" s="80"/>
      <c r="Q1253" s="80"/>
      <c r="R1253" s="80"/>
      <c r="S1253" s="80"/>
      <c r="T1253" s="80"/>
      <c r="U1253" s="80"/>
      <c r="V1253" s="80"/>
      <c r="W1253" s="80"/>
      <c r="X1253" s="80"/>
      <c r="Y1253" s="80"/>
      <c r="Z1253" s="80"/>
      <c r="AA1253" s="80"/>
      <c r="AB1253" s="80"/>
      <c r="AC1253" s="80"/>
      <c r="AD1253" s="80"/>
      <c r="AE1253" s="80"/>
      <c r="AF1253" s="80"/>
      <c r="AG1253" s="80"/>
      <c r="AH1253" s="80"/>
      <c r="AI1253" s="80"/>
      <c r="AJ1253" s="80"/>
      <c r="AK1253" s="80"/>
      <c r="AL1253" s="80"/>
      <c r="AM1253" s="80"/>
      <c r="AN1253" s="80"/>
      <c r="AO1253" s="80"/>
      <c r="AP1253" s="80"/>
      <c r="AQ1253" s="80"/>
      <c r="AR1253" s="80"/>
      <c r="AS1253" s="80"/>
      <c r="AT1253" s="80"/>
      <c r="AU1253" s="80"/>
      <c r="AV1253" s="80"/>
      <c r="AW1253" s="80"/>
      <c r="AX1253" s="80"/>
    </row>
    <row r="1254" spans="1:50" x14ac:dyDescent="0.25">
      <c r="A1254" s="80"/>
      <c r="B1254" s="80"/>
      <c r="C1254" s="80"/>
      <c r="D1254" s="80"/>
      <c r="E1254" s="80"/>
      <c r="F1254" s="80"/>
      <c r="G1254" s="80"/>
      <c r="H1254" s="80"/>
      <c r="I1254" s="80"/>
      <c r="J1254" s="80"/>
      <c r="K1254" s="80"/>
      <c r="L1254" s="80"/>
      <c r="M1254" s="80"/>
      <c r="N1254" s="80"/>
      <c r="O1254" s="80"/>
      <c r="P1254" s="80"/>
      <c r="Q1254" s="80"/>
      <c r="R1254" s="80"/>
      <c r="S1254" s="80"/>
      <c r="T1254" s="80"/>
      <c r="U1254" s="80"/>
      <c r="V1254" s="80"/>
      <c r="W1254" s="80"/>
      <c r="X1254" s="80"/>
      <c r="Y1254" s="80"/>
      <c r="Z1254" s="80"/>
      <c r="AA1254" s="80"/>
      <c r="AB1254" s="80"/>
      <c r="AC1254" s="80"/>
      <c r="AD1254" s="80"/>
      <c r="AE1254" s="80"/>
      <c r="AF1254" s="80"/>
      <c r="AG1254" s="80"/>
      <c r="AH1254" s="80"/>
      <c r="AI1254" s="80"/>
      <c r="AJ1254" s="80"/>
      <c r="AK1254" s="80"/>
      <c r="AL1254" s="80"/>
      <c r="AM1254" s="80"/>
      <c r="AN1254" s="80"/>
      <c r="AO1254" s="80"/>
      <c r="AP1254" s="80"/>
      <c r="AQ1254" s="80"/>
      <c r="AR1254" s="80"/>
      <c r="AS1254" s="80"/>
      <c r="AT1254" s="80"/>
      <c r="AU1254" s="80"/>
      <c r="AV1254" s="80"/>
      <c r="AW1254" s="80"/>
      <c r="AX1254" s="80"/>
    </row>
    <row r="1255" spans="1:50" x14ac:dyDescent="0.25">
      <c r="A1255" s="80"/>
      <c r="B1255" s="80"/>
      <c r="C1255" s="80"/>
      <c r="D1255" s="80"/>
      <c r="E1255" s="80"/>
      <c r="F1255" s="80"/>
      <c r="G1255" s="80"/>
      <c r="H1255" s="80"/>
      <c r="I1255" s="80"/>
      <c r="J1255" s="80"/>
      <c r="K1255" s="80"/>
      <c r="L1255" s="80"/>
      <c r="M1255" s="80"/>
      <c r="N1255" s="80"/>
      <c r="O1255" s="80"/>
      <c r="P1255" s="80"/>
      <c r="Q1255" s="80"/>
      <c r="R1255" s="80"/>
      <c r="S1255" s="80"/>
      <c r="T1255" s="80"/>
      <c r="U1255" s="80"/>
      <c r="V1255" s="80"/>
      <c r="W1255" s="80"/>
      <c r="X1255" s="80"/>
      <c r="Y1255" s="80"/>
      <c r="Z1255" s="80"/>
      <c r="AA1255" s="80"/>
      <c r="AB1255" s="80"/>
      <c r="AC1255" s="80"/>
      <c r="AD1255" s="80"/>
      <c r="AE1255" s="80"/>
      <c r="AF1255" s="80"/>
      <c r="AG1255" s="80"/>
      <c r="AH1255" s="80"/>
      <c r="AI1255" s="80"/>
      <c r="AJ1255" s="80"/>
      <c r="AK1255" s="80"/>
      <c r="AL1255" s="80"/>
      <c r="AM1255" s="80"/>
      <c r="AN1255" s="80"/>
      <c r="AO1255" s="80"/>
      <c r="AP1255" s="80"/>
      <c r="AQ1255" s="80"/>
      <c r="AR1255" s="80"/>
      <c r="AS1255" s="80"/>
      <c r="AT1255" s="80"/>
      <c r="AU1255" s="80"/>
      <c r="AV1255" s="80"/>
      <c r="AW1255" s="80"/>
      <c r="AX1255" s="80"/>
    </row>
    <row r="1256" spans="1:50" x14ac:dyDescent="0.25">
      <c r="A1256" s="80"/>
      <c r="B1256" s="80"/>
      <c r="C1256" s="80"/>
      <c r="D1256" s="80"/>
      <c r="E1256" s="80"/>
      <c r="F1256" s="80"/>
      <c r="G1256" s="80"/>
      <c r="H1256" s="80"/>
      <c r="I1256" s="80"/>
      <c r="J1256" s="80"/>
      <c r="K1256" s="80"/>
      <c r="L1256" s="80"/>
      <c r="M1256" s="80"/>
      <c r="N1256" s="80"/>
      <c r="O1256" s="80"/>
      <c r="P1256" s="80"/>
      <c r="Q1256" s="80"/>
      <c r="R1256" s="80"/>
      <c r="S1256" s="80"/>
      <c r="T1256" s="80"/>
      <c r="U1256" s="80"/>
      <c r="V1256" s="80"/>
      <c r="W1256" s="80"/>
      <c r="X1256" s="80"/>
      <c r="Y1256" s="80"/>
      <c r="Z1256" s="80"/>
      <c r="AA1256" s="80"/>
      <c r="AB1256" s="80"/>
      <c r="AC1256" s="80"/>
      <c r="AD1256" s="80"/>
      <c r="AE1256" s="80"/>
      <c r="AF1256" s="80"/>
      <c r="AG1256" s="80"/>
      <c r="AH1256" s="80"/>
      <c r="AI1256" s="80"/>
      <c r="AJ1256" s="80"/>
      <c r="AK1256" s="80"/>
      <c r="AL1256" s="80"/>
      <c r="AM1256" s="80"/>
      <c r="AN1256" s="80"/>
      <c r="AO1256" s="80"/>
      <c r="AP1256" s="80"/>
      <c r="AQ1256" s="80"/>
      <c r="AR1256" s="80"/>
      <c r="AS1256" s="80"/>
      <c r="AT1256" s="80"/>
      <c r="AU1256" s="80"/>
      <c r="AV1256" s="80"/>
      <c r="AW1256" s="80"/>
      <c r="AX1256" s="80"/>
    </row>
    <row r="1257" spans="1:50" x14ac:dyDescent="0.25">
      <c r="A1257" s="80"/>
      <c r="B1257" s="80"/>
      <c r="C1257" s="80"/>
      <c r="D1257" s="80"/>
      <c r="E1257" s="80"/>
      <c r="F1257" s="80"/>
      <c r="G1257" s="80"/>
      <c r="H1257" s="80"/>
      <c r="I1257" s="80"/>
      <c r="J1257" s="80"/>
      <c r="K1257" s="80"/>
      <c r="L1257" s="80"/>
      <c r="M1257" s="80"/>
      <c r="N1257" s="80"/>
      <c r="O1257" s="80"/>
      <c r="P1257" s="80"/>
      <c r="Q1257" s="80"/>
      <c r="R1257" s="80"/>
      <c r="S1257" s="80"/>
      <c r="T1257" s="80"/>
      <c r="U1257" s="80"/>
      <c r="V1257" s="80"/>
      <c r="W1257" s="80"/>
      <c r="X1257" s="80"/>
      <c r="Y1257" s="80"/>
      <c r="Z1257" s="80"/>
      <c r="AA1257" s="80"/>
      <c r="AB1257" s="80"/>
      <c r="AC1257" s="80"/>
      <c r="AD1257" s="80"/>
      <c r="AE1257" s="80"/>
      <c r="AF1257" s="80"/>
      <c r="AG1257" s="80"/>
      <c r="AH1257" s="80"/>
      <c r="AI1257" s="80"/>
      <c r="AJ1257" s="80"/>
      <c r="AK1257" s="80"/>
      <c r="AL1257" s="80"/>
      <c r="AM1257" s="80"/>
      <c r="AN1257" s="80"/>
      <c r="AO1257" s="80"/>
      <c r="AP1257" s="80"/>
      <c r="AQ1257" s="80"/>
      <c r="AR1257" s="80"/>
      <c r="AS1257" s="80"/>
      <c r="AT1257" s="80"/>
      <c r="AU1257" s="80"/>
      <c r="AV1257" s="80"/>
      <c r="AW1257" s="80"/>
      <c r="AX1257" s="80"/>
    </row>
    <row r="1258" spans="1:50" x14ac:dyDescent="0.25">
      <c r="A1258" s="80"/>
      <c r="B1258" s="80"/>
      <c r="C1258" s="80"/>
      <c r="D1258" s="80"/>
      <c r="E1258" s="80"/>
      <c r="F1258" s="80"/>
      <c r="G1258" s="80"/>
      <c r="H1258" s="80"/>
      <c r="I1258" s="80"/>
      <c r="J1258" s="80"/>
      <c r="K1258" s="80"/>
      <c r="L1258" s="80"/>
      <c r="M1258" s="80"/>
      <c r="N1258" s="80"/>
      <c r="O1258" s="80"/>
      <c r="P1258" s="80"/>
      <c r="Q1258" s="80"/>
      <c r="R1258" s="80"/>
      <c r="S1258" s="80"/>
      <c r="T1258" s="80"/>
      <c r="U1258" s="80"/>
      <c r="V1258" s="80"/>
      <c r="W1258" s="80"/>
      <c r="X1258" s="80"/>
      <c r="Y1258" s="80"/>
      <c r="Z1258" s="80"/>
      <c r="AA1258" s="80"/>
      <c r="AB1258" s="80"/>
      <c r="AC1258" s="80"/>
      <c r="AD1258" s="80"/>
      <c r="AE1258" s="80"/>
      <c r="AF1258" s="80"/>
      <c r="AG1258" s="80"/>
      <c r="AH1258" s="80"/>
      <c r="AI1258" s="80"/>
      <c r="AJ1258" s="80"/>
      <c r="AK1258" s="80"/>
      <c r="AL1258" s="80"/>
      <c r="AM1258" s="80"/>
      <c r="AN1258" s="80"/>
      <c r="AO1258" s="80"/>
      <c r="AP1258" s="80"/>
      <c r="AQ1258" s="80"/>
      <c r="AR1258" s="80"/>
      <c r="AS1258" s="80"/>
      <c r="AT1258" s="80"/>
      <c r="AU1258" s="80"/>
      <c r="AV1258" s="80"/>
      <c r="AW1258" s="80"/>
      <c r="AX1258" s="80"/>
    </row>
    <row r="1259" spans="1:50" x14ac:dyDescent="0.25">
      <c r="A1259" s="80"/>
      <c r="B1259" s="80"/>
      <c r="C1259" s="80"/>
      <c r="D1259" s="80"/>
      <c r="E1259" s="80"/>
      <c r="F1259" s="80"/>
      <c r="G1259" s="80"/>
      <c r="H1259" s="80"/>
      <c r="I1259" s="80"/>
      <c r="J1259" s="80"/>
      <c r="K1259" s="80"/>
      <c r="L1259" s="80"/>
      <c r="M1259" s="80"/>
      <c r="N1259" s="80"/>
      <c r="O1259" s="80"/>
      <c r="P1259" s="80"/>
      <c r="Q1259" s="80"/>
      <c r="R1259" s="80"/>
      <c r="S1259" s="80"/>
      <c r="T1259" s="80"/>
      <c r="U1259" s="80"/>
      <c r="V1259" s="80"/>
      <c r="W1259" s="80"/>
      <c r="X1259" s="80"/>
      <c r="Y1259" s="80"/>
      <c r="Z1259" s="80"/>
      <c r="AA1259" s="80"/>
      <c r="AB1259" s="80"/>
      <c r="AC1259" s="80"/>
      <c r="AD1259" s="80"/>
      <c r="AE1259" s="80"/>
      <c r="AF1259" s="80"/>
      <c r="AG1259" s="80"/>
      <c r="AH1259" s="80"/>
      <c r="AI1259" s="80"/>
      <c r="AJ1259" s="80"/>
      <c r="AK1259" s="80"/>
      <c r="AL1259" s="80"/>
      <c r="AM1259" s="80"/>
      <c r="AN1259" s="80"/>
      <c r="AO1259" s="80"/>
      <c r="AP1259" s="80"/>
      <c r="AQ1259" s="80"/>
      <c r="AR1259" s="80"/>
      <c r="AS1259" s="80"/>
      <c r="AT1259" s="80"/>
      <c r="AU1259" s="80"/>
      <c r="AV1259" s="80"/>
      <c r="AW1259" s="80"/>
      <c r="AX1259" s="80"/>
    </row>
    <row r="1260" spans="1:50" x14ac:dyDescent="0.25">
      <c r="A1260" s="80"/>
      <c r="B1260" s="80"/>
      <c r="C1260" s="80"/>
      <c r="D1260" s="80"/>
      <c r="E1260" s="80"/>
      <c r="F1260" s="80"/>
      <c r="G1260" s="80"/>
      <c r="H1260" s="80"/>
      <c r="I1260" s="80"/>
      <c r="J1260" s="80"/>
      <c r="K1260" s="80"/>
      <c r="L1260" s="80"/>
      <c r="M1260" s="80"/>
      <c r="N1260" s="80"/>
      <c r="O1260" s="80"/>
      <c r="P1260" s="80"/>
      <c r="Q1260" s="80"/>
      <c r="R1260" s="80"/>
      <c r="S1260" s="80"/>
      <c r="T1260" s="80"/>
      <c r="U1260" s="80"/>
      <c r="V1260" s="80"/>
      <c r="W1260" s="80"/>
      <c r="X1260" s="80"/>
      <c r="Y1260" s="80"/>
      <c r="Z1260" s="80"/>
      <c r="AA1260" s="80"/>
      <c r="AB1260" s="80"/>
      <c r="AC1260" s="80"/>
      <c r="AD1260" s="80"/>
      <c r="AE1260" s="80"/>
      <c r="AF1260" s="80"/>
      <c r="AG1260" s="80"/>
      <c r="AH1260" s="80"/>
      <c r="AI1260" s="80"/>
      <c r="AJ1260" s="80"/>
      <c r="AK1260" s="80"/>
      <c r="AL1260" s="80"/>
      <c r="AM1260" s="80"/>
      <c r="AN1260" s="80"/>
      <c r="AO1260" s="80"/>
      <c r="AP1260" s="80"/>
      <c r="AQ1260" s="80"/>
      <c r="AR1260" s="80"/>
      <c r="AS1260" s="80"/>
      <c r="AT1260" s="80"/>
      <c r="AU1260" s="80"/>
      <c r="AV1260" s="80"/>
      <c r="AW1260" s="80"/>
      <c r="AX1260" s="80"/>
    </row>
    <row r="1261" spans="1:50" x14ac:dyDescent="0.25">
      <c r="A1261" s="80"/>
      <c r="B1261" s="80"/>
      <c r="C1261" s="80"/>
      <c r="D1261" s="80"/>
      <c r="E1261" s="80"/>
      <c r="F1261" s="80"/>
      <c r="G1261" s="80"/>
      <c r="H1261" s="80"/>
      <c r="I1261" s="80"/>
      <c r="J1261" s="80"/>
      <c r="K1261" s="80"/>
      <c r="L1261" s="80"/>
      <c r="M1261" s="80"/>
      <c r="N1261" s="80"/>
      <c r="O1261" s="80"/>
      <c r="P1261" s="80"/>
      <c r="Q1261" s="80"/>
      <c r="R1261" s="80"/>
      <c r="S1261" s="80"/>
      <c r="T1261" s="80"/>
      <c r="U1261" s="80"/>
      <c r="V1261" s="80"/>
      <c r="W1261" s="80"/>
      <c r="X1261" s="80"/>
      <c r="Y1261" s="80"/>
      <c r="Z1261" s="80"/>
      <c r="AA1261" s="80"/>
      <c r="AB1261" s="80"/>
      <c r="AC1261" s="80"/>
      <c r="AD1261" s="80"/>
      <c r="AE1261" s="80"/>
      <c r="AF1261" s="80"/>
      <c r="AG1261" s="80"/>
      <c r="AH1261" s="80"/>
      <c r="AI1261" s="80"/>
      <c r="AJ1261" s="80"/>
      <c r="AK1261" s="80"/>
      <c r="AL1261" s="80"/>
      <c r="AM1261" s="80"/>
      <c r="AN1261" s="80"/>
      <c r="AO1261" s="80"/>
      <c r="AP1261" s="80"/>
      <c r="AQ1261" s="80"/>
      <c r="AR1261" s="80"/>
      <c r="AS1261" s="80"/>
      <c r="AT1261" s="80"/>
      <c r="AU1261" s="80"/>
      <c r="AV1261" s="80"/>
      <c r="AW1261" s="80"/>
      <c r="AX1261" s="80"/>
    </row>
    <row r="1262" spans="1:50" x14ac:dyDescent="0.25">
      <c r="A1262" s="80"/>
      <c r="B1262" s="80"/>
      <c r="C1262" s="80"/>
      <c r="D1262" s="80"/>
      <c r="E1262" s="80"/>
      <c r="F1262" s="80"/>
      <c r="G1262" s="80"/>
      <c r="H1262" s="80"/>
      <c r="I1262" s="80"/>
      <c r="J1262" s="80"/>
      <c r="K1262" s="80"/>
      <c r="L1262" s="80"/>
      <c r="M1262" s="80"/>
      <c r="N1262" s="80"/>
      <c r="O1262" s="80"/>
      <c r="P1262" s="80"/>
      <c r="Q1262" s="80"/>
      <c r="R1262" s="80"/>
      <c r="S1262" s="80"/>
      <c r="T1262" s="80"/>
      <c r="U1262" s="80"/>
      <c r="V1262" s="80"/>
      <c r="W1262" s="80"/>
      <c r="X1262" s="80"/>
      <c r="Y1262" s="80"/>
      <c r="Z1262" s="80"/>
      <c r="AA1262" s="80"/>
      <c r="AB1262" s="80"/>
      <c r="AC1262" s="80"/>
      <c r="AD1262" s="80"/>
      <c r="AE1262" s="80"/>
      <c r="AF1262" s="80"/>
      <c r="AG1262" s="80"/>
      <c r="AH1262" s="80"/>
      <c r="AI1262" s="80"/>
      <c r="AJ1262" s="80"/>
      <c r="AK1262" s="80"/>
      <c r="AL1262" s="80"/>
      <c r="AM1262" s="80"/>
      <c r="AN1262" s="80"/>
      <c r="AO1262" s="80"/>
      <c r="AP1262" s="80"/>
      <c r="AQ1262" s="80"/>
      <c r="AR1262" s="80"/>
      <c r="AS1262" s="80"/>
      <c r="AT1262" s="80"/>
      <c r="AU1262" s="80"/>
      <c r="AV1262" s="80"/>
      <c r="AW1262" s="80"/>
      <c r="AX1262" s="80"/>
    </row>
    <row r="1263" spans="1:50" x14ac:dyDescent="0.25">
      <c r="A1263" s="80"/>
      <c r="B1263" s="80"/>
      <c r="C1263" s="80"/>
      <c r="D1263" s="80"/>
      <c r="E1263" s="80"/>
      <c r="F1263" s="80"/>
      <c r="G1263" s="80"/>
      <c r="H1263" s="80"/>
      <c r="I1263" s="80"/>
      <c r="J1263" s="80"/>
      <c r="K1263" s="80"/>
      <c r="L1263" s="80"/>
      <c r="M1263" s="80"/>
      <c r="N1263" s="80"/>
      <c r="O1263" s="80"/>
      <c r="P1263" s="80"/>
      <c r="Q1263" s="80"/>
      <c r="R1263" s="80"/>
      <c r="S1263" s="80"/>
      <c r="T1263" s="80"/>
      <c r="U1263" s="80"/>
      <c r="V1263" s="80"/>
      <c r="W1263" s="80"/>
      <c r="X1263" s="80"/>
      <c r="Y1263" s="80"/>
      <c r="Z1263" s="80"/>
      <c r="AA1263" s="80"/>
      <c r="AB1263" s="80"/>
      <c r="AC1263" s="80"/>
      <c r="AD1263" s="80"/>
      <c r="AE1263" s="80"/>
      <c r="AF1263" s="80"/>
      <c r="AG1263" s="80"/>
      <c r="AH1263" s="80"/>
      <c r="AI1263" s="80"/>
      <c r="AJ1263" s="80"/>
      <c r="AK1263" s="80"/>
      <c r="AL1263" s="80"/>
      <c r="AM1263" s="80"/>
      <c r="AN1263" s="80"/>
      <c r="AO1263" s="80"/>
      <c r="AP1263" s="80"/>
      <c r="AQ1263" s="80"/>
      <c r="AR1263" s="80"/>
      <c r="AS1263" s="80"/>
      <c r="AT1263" s="80"/>
      <c r="AU1263" s="80"/>
      <c r="AV1263" s="80"/>
      <c r="AW1263" s="80"/>
      <c r="AX1263" s="80"/>
    </row>
    <row r="1264" spans="1:50" x14ac:dyDescent="0.25">
      <c r="A1264" s="80"/>
      <c r="B1264" s="80"/>
      <c r="C1264" s="80"/>
      <c r="D1264" s="80"/>
      <c r="E1264" s="80"/>
      <c r="F1264" s="80"/>
      <c r="G1264" s="80"/>
      <c r="H1264" s="80"/>
      <c r="I1264" s="80"/>
      <c r="J1264" s="80"/>
      <c r="K1264" s="80"/>
      <c r="L1264" s="80"/>
      <c r="M1264" s="80"/>
      <c r="N1264" s="80"/>
      <c r="O1264" s="80"/>
      <c r="P1264" s="80"/>
      <c r="Q1264" s="80"/>
      <c r="R1264" s="80"/>
      <c r="S1264" s="80"/>
      <c r="T1264" s="80"/>
      <c r="U1264" s="80"/>
      <c r="V1264" s="80"/>
      <c r="W1264" s="80"/>
      <c r="X1264" s="80"/>
      <c r="Y1264" s="80"/>
      <c r="Z1264" s="80"/>
      <c r="AA1264" s="80"/>
      <c r="AB1264" s="80"/>
      <c r="AC1264" s="80"/>
      <c r="AD1264" s="80"/>
      <c r="AE1264" s="80"/>
      <c r="AF1264" s="80"/>
      <c r="AG1264" s="80"/>
      <c r="AH1264" s="80"/>
      <c r="AI1264" s="80"/>
      <c r="AJ1264" s="80"/>
      <c r="AK1264" s="80"/>
      <c r="AL1264" s="80"/>
      <c r="AM1264" s="80"/>
      <c r="AN1264" s="80"/>
      <c r="AO1264" s="80"/>
      <c r="AP1264" s="80"/>
      <c r="AQ1264" s="80"/>
      <c r="AR1264" s="80"/>
      <c r="AS1264" s="80"/>
      <c r="AT1264" s="80"/>
      <c r="AU1264" s="80"/>
      <c r="AV1264" s="80"/>
      <c r="AW1264" s="80"/>
      <c r="AX1264" s="80"/>
    </row>
    <row r="1265" spans="1:50" x14ac:dyDescent="0.25">
      <c r="A1265" s="80"/>
      <c r="B1265" s="80"/>
      <c r="C1265" s="80"/>
      <c r="D1265" s="80"/>
      <c r="E1265" s="80"/>
      <c r="F1265" s="80"/>
      <c r="G1265" s="80"/>
      <c r="H1265" s="80"/>
      <c r="I1265" s="80"/>
      <c r="J1265" s="80"/>
      <c r="K1265" s="80"/>
      <c r="L1265" s="80"/>
      <c r="M1265" s="80"/>
      <c r="N1265" s="80"/>
      <c r="O1265" s="80"/>
      <c r="P1265" s="80"/>
      <c r="Q1265" s="80"/>
      <c r="R1265" s="80"/>
      <c r="S1265" s="80"/>
      <c r="T1265" s="80"/>
      <c r="U1265" s="80"/>
      <c r="V1265" s="80"/>
      <c r="W1265" s="80"/>
      <c r="X1265" s="80"/>
      <c r="Y1265" s="80"/>
      <c r="Z1265" s="80"/>
      <c r="AA1265" s="80"/>
      <c r="AB1265" s="80"/>
      <c r="AC1265" s="80"/>
      <c r="AD1265" s="80"/>
      <c r="AE1265" s="80"/>
      <c r="AF1265" s="80"/>
      <c r="AG1265" s="80"/>
      <c r="AH1265" s="80"/>
      <c r="AI1265" s="80"/>
      <c r="AJ1265" s="80"/>
      <c r="AK1265" s="80"/>
      <c r="AL1265" s="80"/>
      <c r="AM1265" s="80"/>
      <c r="AN1265" s="80"/>
      <c r="AO1265" s="80"/>
      <c r="AP1265" s="80"/>
      <c r="AQ1265" s="80"/>
      <c r="AR1265" s="80"/>
      <c r="AS1265" s="80"/>
      <c r="AT1265" s="80"/>
      <c r="AU1265" s="80"/>
      <c r="AV1265" s="80"/>
      <c r="AW1265" s="80"/>
      <c r="AX1265" s="80"/>
    </row>
    <row r="1266" spans="1:50" x14ac:dyDescent="0.25">
      <c r="A1266" s="80"/>
      <c r="B1266" s="80"/>
      <c r="C1266" s="80"/>
      <c r="D1266" s="80"/>
      <c r="E1266" s="80"/>
      <c r="F1266" s="80"/>
      <c r="G1266" s="80"/>
      <c r="H1266" s="80"/>
      <c r="I1266" s="80"/>
      <c r="J1266" s="80"/>
      <c r="K1266" s="80"/>
      <c r="L1266" s="80"/>
      <c r="M1266" s="80"/>
      <c r="N1266" s="80"/>
      <c r="O1266" s="80"/>
      <c r="P1266" s="80"/>
      <c r="Q1266" s="80"/>
      <c r="R1266" s="80"/>
      <c r="S1266" s="80"/>
      <c r="T1266" s="80"/>
      <c r="U1266" s="80"/>
      <c r="V1266" s="80"/>
      <c r="W1266" s="80"/>
      <c r="X1266" s="80"/>
      <c r="Y1266" s="80"/>
      <c r="Z1266" s="80"/>
      <c r="AA1266" s="80"/>
      <c r="AB1266" s="80"/>
      <c r="AC1266" s="80"/>
      <c r="AD1266" s="80"/>
      <c r="AE1266" s="80"/>
      <c r="AF1266" s="80"/>
      <c r="AG1266" s="80"/>
      <c r="AH1266" s="80"/>
      <c r="AI1266" s="80"/>
      <c r="AJ1266" s="80"/>
      <c r="AK1266" s="80"/>
      <c r="AL1266" s="80"/>
      <c r="AM1266" s="80"/>
      <c r="AN1266" s="80"/>
      <c r="AO1266" s="80"/>
      <c r="AP1266" s="80"/>
      <c r="AQ1266" s="80"/>
      <c r="AR1266" s="80"/>
      <c r="AS1266" s="80"/>
      <c r="AT1266" s="80"/>
      <c r="AU1266" s="80"/>
      <c r="AV1266" s="80"/>
      <c r="AW1266" s="80"/>
      <c r="AX1266" s="80"/>
    </row>
    <row r="1267" spans="1:50" x14ac:dyDescent="0.25">
      <c r="A1267" s="80"/>
      <c r="B1267" s="80"/>
      <c r="C1267" s="80"/>
      <c r="D1267" s="80"/>
      <c r="E1267" s="80"/>
      <c r="F1267" s="80"/>
      <c r="G1267" s="80"/>
      <c r="H1267" s="80"/>
      <c r="I1267" s="80"/>
      <c r="J1267" s="80"/>
      <c r="K1267" s="80"/>
      <c r="L1267" s="80"/>
      <c r="M1267" s="80"/>
      <c r="N1267" s="80"/>
      <c r="O1267" s="80"/>
      <c r="P1267" s="80"/>
      <c r="Q1267" s="80"/>
      <c r="R1267" s="80"/>
      <c r="S1267" s="80"/>
      <c r="T1267" s="80"/>
      <c r="U1267" s="80"/>
      <c r="V1267" s="80"/>
      <c r="W1267" s="80"/>
      <c r="X1267" s="80"/>
      <c r="Y1267" s="80"/>
      <c r="Z1267" s="80"/>
      <c r="AA1267" s="80"/>
      <c r="AB1267" s="80"/>
      <c r="AC1267" s="80"/>
      <c r="AD1267" s="80"/>
      <c r="AE1267" s="80"/>
      <c r="AF1267" s="80"/>
      <c r="AG1267" s="80"/>
      <c r="AH1267" s="80"/>
      <c r="AI1267" s="80"/>
      <c r="AJ1267" s="80"/>
      <c r="AK1267" s="80"/>
      <c r="AL1267" s="80"/>
      <c r="AM1267" s="80"/>
      <c r="AN1267" s="80"/>
      <c r="AO1267" s="80"/>
      <c r="AP1267" s="80"/>
      <c r="AQ1267" s="80"/>
      <c r="AR1267" s="80"/>
      <c r="AS1267" s="80"/>
      <c r="AT1267" s="80"/>
      <c r="AU1267" s="80"/>
      <c r="AV1267" s="80"/>
      <c r="AW1267" s="80"/>
      <c r="AX1267" s="80"/>
    </row>
    <row r="1268" spans="1:50" x14ac:dyDescent="0.25">
      <c r="A1268" s="80"/>
      <c r="B1268" s="80"/>
      <c r="C1268" s="80"/>
      <c r="D1268" s="80"/>
      <c r="E1268" s="80"/>
      <c r="F1268" s="80"/>
      <c r="G1268" s="80"/>
      <c r="H1268" s="80"/>
      <c r="I1268" s="80"/>
      <c r="J1268" s="80"/>
      <c r="K1268" s="80"/>
      <c r="L1268" s="80"/>
      <c r="M1268" s="80"/>
      <c r="N1268" s="80"/>
      <c r="O1268" s="80"/>
      <c r="P1268" s="80"/>
      <c r="Q1268" s="80"/>
      <c r="R1268" s="80"/>
      <c r="S1268" s="80"/>
      <c r="T1268" s="80"/>
      <c r="U1268" s="80"/>
      <c r="V1268" s="80"/>
      <c r="W1268" s="80"/>
      <c r="X1268" s="80"/>
      <c r="Y1268" s="80"/>
      <c r="Z1268" s="80"/>
      <c r="AA1268" s="80"/>
      <c r="AB1268" s="80"/>
      <c r="AC1268" s="80"/>
      <c r="AD1268" s="80"/>
      <c r="AE1268" s="80"/>
      <c r="AF1268" s="80"/>
      <c r="AG1268" s="80"/>
      <c r="AH1268" s="80"/>
      <c r="AI1268" s="80"/>
      <c r="AJ1268" s="80"/>
      <c r="AK1268" s="80"/>
      <c r="AL1268" s="80"/>
      <c r="AM1268" s="80"/>
      <c r="AN1268" s="80"/>
      <c r="AO1268" s="80"/>
      <c r="AP1268" s="80"/>
      <c r="AQ1268" s="80"/>
      <c r="AR1268" s="80"/>
      <c r="AS1268" s="80"/>
      <c r="AT1268" s="80"/>
      <c r="AU1268" s="80"/>
      <c r="AV1268" s="80"/>
      <c r="AW1268" s="80"/>
      <c r="AX1268" s="80"/>
    </row>
    <row r="1269" spans="1:50" x14ac:dyDescent="0.25">
      <c r="A1269" s="80"/>
      <c r="B1269" s="80"/>
      <c r="C1269" s="80"/>
      <c r="D1269" s="80"/>
      <c r="E1269" s="80"/>
      <c r="F1269" s="80"/>
      <c r="G1269" s="80"/>
      <c r="H1269" s="80"/>
      <c r="I1269" s="80"/>
      <c r="J1269" s="80"/>
      <c r="K1269" s="80"/>
      <c r="L1269" s="80"/>
      <c r="M1269" s="80"/>
      <c r="N1269" s="80"/>
      <c r="O1269" s="80"/>
      <c r="P1269" s="80"/>
      <c r="Q1269" s="80"/>
      <c r="R1269" s="80"/>
      <c r="S1269" s="80"/>
      <c r="T1269" s="80"/>
      <c r="U1269" s="80"/>
      <c r="V1269" s="80"/>
      <c r="W1269" s="80"/>
      <c r="X1269" s="80"/>
      <c r="Y1269" s="80"/>
      <c r="Z1269" s="80"/>
      <c r="AA1269" s="80"/>
      <c r="AB1269" s="80"/>
      <c r="AC1269" s="80"/>
      <c r="AD1269" s="80"/>
      <c r="AE1269" s="80"/>
      <c r="AF1269" s="80"/>
      <c r="AG1269" s="80"/>
      <c r="AH1269" s="80"/>
      <c r="AI1269" s="80"/>
      <c r="AJ1269" s="80"/>
      <c r="AK1269" s="80"/>
      <c r="AL1269" s="80"/>
      <c r="AM1269" s="80"/>
      <c r="AN1269" s="80"/>
      <c r="AO1269" s="80"/>
      <c r="AP1269" s="80"/>
      <c r="AQ1269" s="80"/>
      <c r="AR1269" s="80"/>
      <c r="AS1269" s="80"/>
      <c r="AT1269" s="80"/>
      <c r="AU1269" s="80"/>
      <c r="AV1269" s="80"/>
      <c r="AW1269" s="80"/>
      <c r="AX1269" s="80"/>
    </row>
    <row r="1270" spans="1:50" x14ac:dyDescent="0.25">
      <c r="A1270" s="80"/>
      <c r="B1270" s="80"/>
      <c r="C1270" s="80"/>
      <c r="D1270" s="80"/>
      <c r="E1270" s="80"/>
      <c r="F1270" s="80"/>
      <c r="G1270" s="80"/>
      <c r="H1270" s="80"/>
      <c r="I1270" s="80"/>
      <c r="J1270" s="80"/>
      <c r="K1270" s="80"/>
      <c r="L1270" s="80"/>
      <c r="M1270" s="80"/>
      <c r="N1270" s="80"/>
      <c r="O1270" s="80"/>
      <c r="P1270" s="80"/>
      <c r="Q1270" s="80"/>
      <c r="R1270" s="80"/>
      <c r="S1270" s="80"/>
      <c r="T1270" s="80"/>
      <c r="U1270" s="80"/>
      <c r="V1270" s="80"/>
      <c r="W1270" s="80"/>
      <c r="X1270" s="80"/>
      <c r="Y1270" s="80"/>
      <c r="Z1270" s="80"/>
      <c r="AA1270" s="80"/>
      <c r="AB1270" s="80"/>
      <c r="AC1270" s="80"/>
      <c r="AD1270" s="80"/>
      <c r="AE1270" s="80"/>
      <c r="AF1270" s="80"/>
      <c r="AG1270" s="80"/>
      <c r="AH1270" s="80"/>
      <c r="AI1270" s="80"/>
      <c r="AJ1270" s="80"/>
      <c r="AK1270" s="80"/>
      <c r="AL1270" s="80"/>
      <c r="AM1270" s="80"/>
      <c r="AN1270" s="80"/>
      <c r="AO1270" s="80"/>
      <c r="AP1270" s="80"/>
      <c r="AQ1270" s="80"/>
      <c r="AR1270" s="80"/>
      <c r="AS1270" s="80"/>
      <c r="AT1270" s="80"/>
      <c r="AU1270" s="80"/>
      <c r="AV1270" s="80"/>
      <c r="AW1270" s="80"/>
      <c r="AX1270" s="80"/>
    </row>
    <row r="1271" spans="1:50" x14ac:dyDescent="0.25">
      <c r="A1271" s="80"/>
      <c r="B1271" s="80"/>
      <c r="C1271" s="80"/>
      <c r="D1271" s="80"/>
      <c r="E1271" s="80"/>
      <c r="F1271" s="80"/>
      <c r="G1271" s="80"/>
      <c r="H1271" s="80"/>
      <c r="I1271" s="80"/>
      <c r="J1271" s="80"/>
      <c r="K1271" s="80"/>
      <c r="L1271" s="80"/>
      <c r="M1271" s="80"/>
      <c r="N1271" s="80"/>
      <c r="O1271" s="80"/>
      <c r="P1271" s="80"/>
      <c r="Q1271" s="80"/>
      <c r="R1271" s="80"/>
      <c r="S1271" s="80"/>
      <c r="T1271" s="80"/>
      <c r="U1271" s="80"/>
      <c r="V1271" s="80"/>
      <c r="W1271" s="80"/>
      <c r="X1271" s="80"/>
      <c r="Y1271" s="80"/>
      <c r="Z1271" s="80"/>
      <c r="AA1271" s="80"/>
      <c r="AB1271" s="80"/>
      <c r="AC1271" s="80"/>
      <c r="AD1271" s="80"/>
      <c r="AE1271" s="80"/>
      <c r="AF1271" s="80"/>
      <c r="AG1271" s="80"/>
      <c r="AH1271" s="80"/>
      <c r="AI1271" s="80"/>
      <c r="AJ1271" s="80"/>
      <c r="AK1271" s="80"/>
      <c r="AL1271" s="80"/>
      <c r="AM1271" s="80"/>
      <c r="AN1271" s="80"/>
      <c r="AO1271" s="80"/>
      <c r="AP1271" s="80"/>
      <c r="AQ1271" s="80"/>
      <c r="AR1271" s="80"/>
      <c r="AS1271" s="80"/>
      <c r="AT1271" s="80"/>
      <c r="AU1271" s="80"/>
      <c r="AV1271" s="80"/>
      <c r="AW1271" s="80"/>
      <c r="AX1271" s="80"/>
    </row>
    <row r="1272" spans="1:50" x14ac:dyDescent="0.25">
      <c r="A1272" s="80"/>
      <c r="B1272" s="80"/>
      <c r="C1272" s="80"/>
      <c r="D1272" s="80"/>
      <c r="E1272" s="80"/>
      <c r="F1272" s="80"/>
      <c r="G1272" s="80"/>
      <c r="H1272" s="80"/>
      <c r="I1272" s="80"/>
      <c r="J1272" s="80"/>
      <c r="K1272" s="80"/>
      <c r="L1272" s="80"/>
      <c r="M1272" s="80"/>
      <c r="N1272" s="80"/>
      <c r="O1272" s="80"/>
      <c r="P1272" s="80"/>
      <c r="Q1272" s="80"/>
      <c r="R1272" s="80"/>
      <c r="S1272" s="80"/>
      <c r="T1272" s="80"/>
      <c r="U1272" s="80"/>
      <c r="V1272" s="80"/>
      <c r="W1272" s="80"/>
      <c r="X1272" s="80"/>
      <c r="Y1272" s="80"/>
      <c r="Z1272" s="80"/>
      <c r="AA1272" s="80"/>
      <c r="AB1272" s="80"/>
      <c r="AC1272" s="80"/>
      <c r="AD1272" s="80"/>
      <c r="AE1272" s="80"/>
      <c r="AF1272" s="80"/>
      <c r="AG1272" s="80"/>
      <c r="AH1272" s="80"/>
      <c r="AI1272" s="80"/>
      <c r="AJ1272" s="80"/>
      <c r="AK1272" s="80"/>
      <c r="AL1272" s="80"/>
      <c r="AM1272" s="80"/>
      <c r="AN1272" s="80"/>
      <c r="AO1272" s="80"/>
      <c r="AP1272" s="80"/>
      <c r="AQ1272" s="80"/>
      <c r="AR1272" s="80"/>
      <c r="AS1272" s="80"/>
      <c r="AT1272" s="80"/>
      <c r="AU1272" s="80"/>
      <c r="AV1272" s="80"/>
      <c r="AW1272" s="80"/>
      <c r="AX1272" s="80"/>
    </row>
    <row r="1273" spans="1:50" x14ac:dyDescent="0.25">
      <c r="A1273" s="80"/>
      <c r="B1273" s="80"/>
      <c r="C1273" s="80"/>
      <c r="D1273" s="80"/>
      <c r="E1273" s="80"/>
      <c r="F1273" s="80"/>
      <c r="G1273" s="80"/>
      <c r="H1273" s="80"/>
      <c r="I1273" s="80"/>
      <c r="J1273" s="80"/>
      <c r="K1273" s="80"/>
      <c r="L1273" s="80"/>
      <c r="M1273" s="80"/>
      <c r="N1273" s="80"/>
      <c r="O1273" s="80"/>
      <c r="P1273" s="80"/>
      <c r="Q1273" s="80"/>
      <c r="R1273" s="80"/>
      <c r="S1273" s="80"/>
      <c r="T1273" s="80"/>
      <c r="U1273" s="80"/>
      <c r="V1273" s="80"/>
      <c r="W1273" s="80"/>
      <c r="X1273" s="80"/>
      <c r="Y1273" s="80"/>
      <c r="Z1273" s="80"/>
      <c r="AA1273" s="80"/>
      <c r="AB1273" s="80"/>
      <c r="AC1273" s="80"/>
      <c r="AD1273" s="80"/>
      <c r="AE1273" s="80"/>
      <c r="AF1273" s="80"/>
      <c r="AG1273" s="80"/>
      <c r="AH1273" s="80"/>
      <c r="AI1273" s="80"/>
      <c r="AJ1273" s="80"/>
      <c r="AK1273" s="80"/>
      <c r="AL1273" s="80"/>
      <c r="AM1273" s="80"/>
      <c r="AN1273" s="80"/>
      <c r="AO1273" s="80"/>
      <c r="AP1273" s="80"/>
      <c r="AQ1273" s="80"/>
      <c r="AR1273" s="80"/>
      <c r="AS1273" s="80"/>
      <c r="AT1273" s="80"/>
      <c r="AU1273" s="80"/>
      <c r="AV1273" s="80"/>
      <c r="AW1273" s="80"/>
      <c r="AX1273" s="80"/>
    </row>
    <row r="1274" spans="1:50" x14ac:dyDescent="0.25">
      <c r="A1274" s="80"/>
      <c r="B1274" s="80"/>
      <c r="C1274" s="80"/>
      <c r="D1274" s="80"/>
      <c r="E1274" s="80"/>
      <c r="F1274" s="80"/>
      <c r="G1274" s="80"/>
      <c r="H1274" s="80"/>
      <c r="I1274" s="80"/>
      <c r="J1274" s="80"/>
      <c r="K1274" s="80"/>
      <c r="L1274" s="80"/>
      <c r="M1274" s="80"/>
      <c r="N1274" s="80"/>
      <c r="O1274" s="80"/>
      <c r="P1274" s="80"/>
      <c r="Q1274" s="80"/>
      <c r="R1274" s="80"/>
      <c r="S1274" s="80"/>
      <c r="T1274" s="80"/>
      <c r="U1274" s="80"/>
      <c r="V1274" s="80"/>
      <c r="W1274" s="80"/>
      <c r="X1274" s="80"/>
      <c r="Y1274" s="80"/>
      <c r="Z1274" s="80"/>
      <c r="AA1274" s="80"/>
      <c r="AB1274" s="80"/>
      <c r="AC1274" s="80"/>
      <c r="AD1274" s="80"/>
      <c r="AE1274" s="80"/>
      <c r="AF1274" s="80"/>
      <c r="AG1274" s="80"/>
      <c r="AH1274" s="80"/>
      <c r="AI1274" s="80"/>
      <c r="AJ1274" s="80"/>
      <c r="AK1274" s="80"/>
      <c r="AL1274" s="80"/>
      <c r="AM1274" s="80"/>
      <c r="AN1274" s="80"/>
      <c r="AO1274" s="80"/>
      <c r="AP1274" s="80"/>
      <c r="AQ1274" s="80"/>
      <c r="AR1274" s="80"/>
      <c r="AS1274" s="80"/>
      <c r="AT1274" s="80"/>
      <c r="AU1274" s="80"/>
      <c r="AV1274" s="80"/>
      <c r="AW1274" s="80"/>
      <c r="AX1274" s="80"/>
    </row>
    <row r="1275" spans="1:50" x14ac:dyDescent="0.25">
      <c r="A1275" s="80"/>
      <c r="B1275" s="80"/>
      <c r="C1275" s="80"/>
      <c r="D1275" s="80"/>
      <c r="E1275" s="80"/>
      <c r="F1275" s="80"/>
      <c r="G1275" s="80"/>
      <c r="H1275" s="80"/>
      <c r="I1275" s="80"/>
      <c r="J1275" s="80"/>
      <c r="K1275" s="80"/>
      <c r="L1275" s="80"/>
      <c r="M1275" s="80"/>
      <c r="N1275" s="80"/>
      <c r="O1275" s="80"/>
      <c r="P1275" s="80"/>
      <c r="Q1275" s="80"/>
      <c r="R1275" s="80"/>
      <c r="S1275" s="80"/>
      <c r="T1275" s="80"/>
      <c r="U1275" s="80"/>
      <c r="V1275" s="80"/>
      <c r="W1275" s="80"/>
      <c r="X1275" s="80"/>
      <c r="Y1275" s="80"/>
      <c r="Z1275" s="80"/>
      <c r="AA1275" s="80"/>
      <c r="AB1275" s="80"/>
      <c r="AC1275" s="80"/>
      <c r="AD1275" s="80"/>
      <c r="AE1275" s="80"/>
      <c r="AF1275" s="80"/>
      <c r="AG1275" s="80"/>
      <c r="AH1275" s="80"/>
      <c r="AI1275" s="80"/>
      <c r="AJ1275" s="80"/>
      <c r="AK1275" s="80"/>
      <c r="AL1275" s="80"/>
      <c r="AM1275" s="80"/>
      <c r="AN1275" s="80"/>
      <c r="AO1275" s="80"/>
      <c r="AP1275" s="80"/>
      <c r="AQ1275" s="80"/>
      <c r="AR1275" s="80"/>
      <c r="AS1275" s="80"/>
      <c r="AT1275" s="80"/>
      <c r="AU1275" s="80"/>
      <c r="AV1275" s="80"/>
      <c r="AW1275" s="80"/>
      <c r="AX1275" s="80"/>
    </row>
    <row r="1276" spans="1:50" x14ac:dyDescent="0.25">
      <c r="A1276" s="80"/>
      <c r="B1276" s="80"/>
      <c r="C1276" s="80"/>
      <c r="D1276" s="80"/>
      <c r="E1276" s="80"/>
      <c r="F1276" s="80"/>
      <c r="G1276" s="80"/>
      <c r="H1276" s="80"/>
      <c r="I1276" s="80"/>
      <c r="J1276" s="80"/>
      <c r="K1276" s="80"/>
      <c r="L1276" s="80"/>
      <c r="M1276" s="80"/>
      <c r="N1276" s="80"/>
      <c r="O1276" s="80"/>
      <c r="P1276" s="80"/>
      <c r="Q1276" s="80"/>
      <c r="R1276" s="80"/>
      <c r="S1276" s="80"/>
      <c r="T1276" s="80"/>
      <c r="U1276" s="80"/>
      <c r="V1276" s="80"/>
      <c r="W1276" s="80"/>
      <c r="X1276" s="80"/>
      <c r="Y1276" s="80"/>
      <c r="Z1276" s="80"/>
      <c r="AA1276" s="80"/>
      <c r="AB1276" s="80"/>
      <c r="AC1276" s="80"/>
      <c r="AD1276" s="80"/>
      <c r="AE1276" s="80"/>
      <c r="AF1276" s="80"/>
      <c r="AG1276" s="80"/>
      <c r="AH1276" s="80"/>
      <c r="AI1276" s="80"/>
      <c r="AJ1276" s="80"/>
      <c r="AK1276" s="80"/>
      <c r="AL1276" s="80"/>
      <c r="AM1276" s="80"/>
      <c r="AN1276" s="80"/>
      <c r="AO1276" s="80"/>
      <c r="AP1276" s="80"/>
      <c r="AQ1276" s="80"/>
      <c r="AR1276" s="80"/>
      <c r="AS1276" s="80"/>
      <c r="AT1276" s="80"/>
      <c r="AU1276" s="80"/>
      <c r="AV1276" s="80"/>
      <c r="AW1276" s="80"/>
      <c r="AX1276" s="80"/>
    </row>
    <row r="1277" spans="1:50" x14ac:dyDescent="0.25">
      <c r="A1277" s="80"/>
      <c r="B1277" s="80"/>
      <c r="C1277" s="80"/>
      <c r="D1277" s="80"/>
      <c r="E1277" s="80"/>
      <c r="F1277" s="80"/>
      <c r="G1277" s="80"/>
      <c r="H1277" s="80"/>
      <c r="I1277" s="80"/>
      <c r="J1277" s="80"/>
      <c r="K1277" s="80"/>
      <c r="L1277" s="80"/>
      <c r="M1277" s="80"/>
      <c r="N1277" s="80"/>
      <c r="O1277" s="80"/>
      <c r="P1277" s="80"/>
      <c r="Q1277" s="80"/>
      <c r="R1277" s="80"/>
      <c r="S1277" s="80"/>
      <c r="T1277" s="80"/>
      <c r="U1277" s="80"/>
      <c r="V1277" s="80"/>
      <c r="W1277" s="80"/>
      <c r="X1277" s="80"/>
      <c r="Y1277" s="80"/>
      <c r="Z1277" s="80"/>
      <c r="AA1277" s="80"/>
      <c r="AB1277" s="80"/>
      <c r="AC1277" s="80"/>
      <c r="AD1277" s="80"/>
      <c r="AE1277" s="80"/>
      <c r="AF1277" s="80"/>
      <c r="AG1277" s="80"/>
      <c r="AH1277" s="80"/>
      <c r="AI1277" s="80"/>
      <c r="AJ1277" s="80"/>
      <c r="AK1277" s="80"/>
      <c r="AL1277" s="80"/>
      <c r="AM1277" s="80"/>
      <c r="AN1277" s="80"/>
      <c r="AO1277" s="80"/>
      <c r="AP1277" s="80"/>
      <c r="AQ1277" s="80"/>
      <c r="AR1277" s="80"/>
      <c r="AS1277" s="80"/>
      <c r="AT1277" s="80"/>
      <c r="AU1277" s="80"/>
      <c r="AV1277" s="80"/>
      <c r="AW1277" s="80"/>
      <c r="AX1277" s="80"/>
    </row>
    <row r="1278" spans="1:50" x14ac:dyDescent="0.25">
      <c r="A1278" s="80"/>
      <c r="B1278" s="80"/>
      <c r="C1278" s="80"/>
      <c r="D1278" s="80"/>
      <c r="E1278" s="80"/>
      <c r="F1278" s="80"/>
      <c r="G1278" s="80"/>
      <c r="H1278" s="80"/>
      <c r="I1278" s="80"/>
      <c r="J1278" s="80"/>
      <c r="K1278" s="80"/>
      <c r="L1278" s="80"/>
      <c r="M1278" s="80"/>
      <c r="N1278" s="80"/>
      <c r="O1278" s="80"/>
      <c r="P1278" s="80"/>
      <c r="Q1278" s="80"/>
      <c r="R1278" s="80"/>
      <c r="S1278" s="80"/>
      <c r="T1278" s="80"/>
      <c r="U1278" s="80"/>
      <c r="V1278" s="80"/>
      <c r="W1278" s="80"/>
      <c r="X1278" s="80"/>
      <c r="Y1278" s="80"/>
      <c r="Z1278" s="80"/>
      <c r="AA1278" s="80"/>
      <c r="AB1278" s="80"/>
      <c r="AC1278" s="80"/>
      <c r="AD1278" s="80"/>
      <c r="AE1278" s="80"/>
      <c r="AF1278" s="80"/>
      <c r="AG1278" s="80"/>
      <c r="AH1278" s="80"/>
      <c r="AI1278" s="80"/>
      <c r="AJ1278" s="80"/>
      <c r="AK1278" s="80"/>
      <c r="AL1278" s="80"/>
      <c r="AM1278" s="80"/>
      <c r="AN1278" s="80"/>
      <c r="AO1278" s="80"/>
      <c r="AP1278" s="80"/>
      <c r="AQ1278" s="80"/>
      <c r="AR1278" s="80"/>
      <c r="AS1278" s="80"/>
      <c r="AT1278" s="80"/>
      <c r="AU1278" s="80"/>
      <c r="AV1278" s="80"/>
      <c r="AW1278" s="80"/>
      <c r="AX1278" s="80"/>
    </row>
    <row r="1279" spans="1:50" x14ac:dyDescent="0.25">
      <c r="A1279" s="80"/>
      <c r="B1279" s="80"/>
      <c r="C1279" s="80"/>
      <c r="D1279" s="80"/>
      <c r="E1279" s="80"/>
      <c r="F1279" s="80"/>
      <c r="G1279" s="80"/>
      <c r="H1279" s="80"/>
      <c r="I1279" s="80"/>
      <c r="J1279" s="80"/>
      <c r="K1279" s="80"/>
      <c r="L1279" s="80"/>
      <c r="M1279" s="80"/>
      <c r="N1279" s="80"/>
      <c r="O1279" s="80"/>
      <c r="P1279" s="80"/>
      <c r="Q1279" s="80"/>
      <c r="R1279" s="80"/>
      <c r="S1279" s="80"/>
      <c r="T1279" s="80"/>
      <c r="U1279" s="80"/>
      <c r="V1279" s="80"/>
      <c r="W1279" s="80"/>
      <c r="X1279" s="80"/>
      <c r="Y1279" s="80"/>
      <c r="Z1279" s="80"/>
      <c r="AA1279" s="80"/>
      <c r="AB1279" s="80"/>
      <c r="AC1279" s="80"/>
      <c r="AD1279" s="80"/>
      <c r="AE1279" s="80"/>
      <c r="AF1279" s="80"/>
      <c r="AG1279" s="80"/>
      <c r="AH1279" s="80"/>
      <c r="AI1279" s="80"/>
      <c r="AJ1279" s="80"/>
      <c r="AK1279" s="80"/>
      <c r="AL1279" s="80"/>
      <c r="AM1279" s="80"/>
      <c r="AN1279" s="80"/>
      <c r="AO1279" s="80"/>
      <c r="AP1279" s="80"/>
      <c r="AQ1279" s="80"/>
      <c r="AR1279" s="80"/>
      <c r="AS1279" s="80"/>
      <c r="AT1279" s="80"/>
      <c r="AU1279" s="80"/>
      <c r="AV1279" s="80"/>
      <c r="AW1279" s="80"/>
      <c r="AX1279" s="80"/>
    </row>
    <row r="1280" spans="1:50" x14ac:dyDescent="0.25">
      <c r="A1280" s="80"/>
      <c r="B1280" s="80"/>
      <c r="C1280" s="80"/>
      <c r="D1280" s="80"/>
      <c r="E1280" s="80"/>
      <c r="F1280" s="80"/>
      <c r="G1280" s="80"/>
      <c r="H1280" s="80"/>
      <c r="I1280" s="80"/>
      <c r="J1280" s="80"/>
      <c r="K1280" s="80"/>
      <c r="L1280" s="80"/>
      <c r="M1280" s="80"/>
      <c r="N1280" s="80"/>
      <c r="O1280" s="80"/>
      <c r="P1280" s="80"/>
      <c r="Q1280" s="80"/>
      <c r="R1280" s="80"/>
      <c r="S1280" s="80"/>
      <c r="T1280" s="80"/>
      <c r="U1280" s="80"/>
      <c r="V1280" s="80"/>
      <c r="W1280" s="80"/>
      <c r="X1280" s="80"/>
      <c r="Y1280" s="80"/>
      <c r="Z1280" s="80"/>
      <c r="AA1280" s="80"/>
      <c r="AB1280" s="80"/>
      <c r="AC1280" s="80"/>
      <c r="AD1280" s="80"/>
      <c r="AE1280" s="80"/>
      <c r="AF1280" s="80"/>
      <c r="AG1280" s="80"/>
      <c r="AH1280" s="80"/>
      <c r="AI1280" s="80"/>
      <c r="AJ1280" s="80"/>
      <c r="AK1280" s="80"/>
      <c r="AL1280" s="80"/>
      <c r="AM1280" s="80"/>
      <c r="AN1280" s="80"/>
      <c r="AO1280" s="80"/>
      <c r="AP1280" s="80"/>
      <c r="AQ1280" s="80"/>
      <c r="AR1280" s="80"/>
      <c r="AS1280" s="80"/>
      <c r="AT1280" s="80"/>
      <c r="AU1280" s="80"/>
      <c r="AV1280" s="80"/>
      <c r="AW1280" s="80"/>
      <c r="AX1280" s="80"/>
    </row>
    <row r="1281" spans="1:50" x14ac:dyDescent="0.25">
      <c r="A1281" s="80"/>
      <c r="B1281" s="80"/>
      <c r="C1281" s="80"/>
      <c r="D1281" s="80"/>
      <c r="E1281" s="80"/>
      <c r="F1281" s="80"/>
      <c r="G1281" s="80"/>
      <c r="H1281" s="80"/>
      <c r="I1281" s="80"/>
      <c r="J1281" s="80"/>
      <c r="K1281" s="80"/>
      <c r="L1281" s="80"/>
      <c r="M1281" s="80"/>
      <c r="N1281" s="80"/>
      <c r="O1281" s="80"/>
      <c r="P1281" s="80"/>
      <c r="Q1281" s="80"/>
      <c r="R1281" s="80"/>
      <c r="S1281" s="80"/>
      <c r="T1281" s="80"/>
      <c r="U1281" s="80"/>
      <c r="V1281" s="80"/>
      <c r="W1281" s="80"/>
      <c r="X1281" s="80"/>
      <c r="Y1281" s="80"/>
      <c r="Z1281" s="80"/>
      <c r="AA1281" s="80"/>
      <c r="AB1281" s="80"/>
      <c r="AC1281" s="80"/>
      <c r="AD1281" s="80"/>
      <c r="AE1281" s="80"/>
      <c r="AF1281" s="80"/>
      <c r="AG1281" s="80"/>
      <c r="AH1281" s="80"/>
      <c r="AI1281" s="80"/>
      <c r="AJ1281" s="80"/>
      <c r="AK1281" s="80"/>
      <c r="AL1281" s="80"/>
      <c r="AM1281" s="80"/>
      <c r="AN1281" s="80"/>
      <c r="AO1281" s="80"/>
      <c r="AP1281" s="80"/>
      <c r="AQ1281" s="80"/>
      <c r="AR1281" s="80"/>
      <c r="AS1281" s="80"/>
      <c r="AT1281" s="80"/>
      <c r="AU1281" s="80"/>
      <c r="AV1281" s="80"/>
      <c r="AW1281" s="80"/>
      <c r="AX1281" s="80"/>
    </row>
    <row r="1282" spans="1:50" x14ac:dyDescent="0.25">
      <c r="A1282" s="80"/>
      <c r="B1282" s="80"/>
      <c r="C1282" s="80"/>
      <c r="D1282" s="80"/>
      <c r="E1282" s="80"/>
      <c r="F1282" s="80"/>
      <c r="G1282" s="80"/>
      <c r="H1282" s="80"/>
      <c r="I1282" s="80"/>
      <c r="J1282" s="80"/>
      <c r="K1282" s="80"/>
      <c r="L1282" s="80"/>
      <c r="M1282" s="80"/>
      <c r="N1282" s="80"/>
      <c r="O1282" s="80"/>
      <c r="P1282" s="80"/>
      <c r="Q1282" s="80"/>
      <c r="R1282" s="80"/>
      <c r="S1282" s="80"/>
      <c r="T1282" s="80"/>
      <c r="U1282" s="80"/>
      <c r="V1282" s="80"/>
      <c r="W1282" s="80"/>
      <c r="X1282" s="80"/>
      <c r="Y1282" s="80"/>
      <c r="Z1282" s="80"/>
      <c r="AA1282" s="80"/>
      <c r="AB1282" s="80"/>
      <c r="AC1282" s="80"/>
      <c r="AD1282" s="80"/>
      <c r="AE1282" s="80"/>
      <c r="AF1282" s="80"/>
      <c r="AG1282" s="80"/>
      <c r="AH1282" s="80"/>
      <c r="AI1282" s="80"/>
      <c r="AJ1282" s="80"/>
      <c r="AK1282" s="80"/>
      <c r="AL1282" s="80"/>
      <c r="AM1282" s="80"/>
      <c r="AN1282" s="80"/>
      <c r="AO1282" s="80"/>
      <c r="AP1282" s="80"/>
      <c r="AQ1282" s="80"/>
      <c r="AR1282" s="80"/>
      <c r="AS1282" s="80"/>
      <c r="AT1282" s="80"/>
      <c r="AU1282" s="80"/>
      <c r="AV1282" s="80"/>
      <c r="AW1282" s="80"/>
      <c r="AX1282" s="80"/>
    </row>
    <row r="1283" spans="1:50" x14ac:dyDescent="0.25">
      <c r="A1283" s="80"/>
      <c r="B1283" s="80"/>
      <c r="C1283" s="80"/>
      <c r="D1283" s="80"/>
      <c r="E1283" s="80"/>
      <c r="F1283" s="80"/>
      <c r="G1283" s="80"/>
      <c r="H1283" s="80"/>
      <c r="I1283" s="80"/>
      <c r="J1283" s="80"/>
      <c r="K1283" s="80"/>
      <c r="L1283" s="80"/>
      <c r="M1283" s="80"/>
      <c r="N1283" s="80"/>
      <c r="O1283" s="80"/>
      <c r="P1283" s="80"/>
      <c r="Q1283" s="80"/>
      <c r="R1283" s="80"/>
      <c r="S1283" s="80"/>
      <c r="T1283" s="80"/>
      <c r="U1283" s="80"/>
      <c r="V1283" s="80"/>
      <c r="W1283" s="80"/>
      <c r="X1283" s="80"/>
      <c r="Y1283" s="80"/>
      <c r="Z1283" s="80"/>
      <c r="AA1283" s="80"/>
      <c r="AB1283" s="80"/>
      <c r="AC1283" s="80"/>
      <c r="AD1283" s="80"/>
      <c r="AE1283" s="80"/>
      <c r="AF1283" s="80"/>
      <c r="AG1283" s="80"/>
      <c r="AH1283" s="80"/>
      <c r="AI1283" s="80"/>
      <c r="AJ1283" s="80"/>
      <c r="AK1283" s="80"/>
      <c r="AL1283" s="80"/>
      <c r="AM1283" s="80"/>
      <c r="AN1283" s="80"/>
      <c r="AO1283" s="80"/>
      <c r="AP1283" s="80"/>
      <c r="AQ1283" s="80"/>
      <c r="AR1283" s="80"/>
      <c r="AS1283" s="80"/>
      <c r="AT1283" s="80"/>
      <c r="AU1283" s="80"/>
      <c r="AV1283" s="80"/>
      <c r="AW1283" s="80"/>
      <c r="AX1283" s="80"/>
    </row>
    <row r="1284" spans="1:50" x14ac:dyDescent="0.25">
      <c r="A1284" s="80"/>
      <c r="B1284" s="80"/>
      <c r="C1284" s="80"/>
      <c r="D1284" s="80"/>
      <c r="E1284" s="80"/>
      <c r="F1284" s="80"/>
      <c r="G1284" s="80"/>
      <c r="H1284" s="80"/>
      <c r="I1284" s="80"/>
      <c r="J1284" s="80"/>
      <c r="K1284" s="80"/>
      <c r="L1284" s="80"/>
      <c r="M1284" s="80"/>
      <c r="N1284" s="80"/>
      <c r="O1284" s="80"/>
      <c r="P1284" s="80"/>
      <c r="Q1284" s="80"/>
      <c r="R1284" s="80"/>
      <c r="S1284" s="80"/>
      <c r="T1284" s="80"/>
      <c r="U1284" s="80"/>
      <c r="V1284" s="80"/>
      <c r="W1284" s="80"/>
      <c r="X1284" s="80"/>
      <c r="Y1284" s="80"/>
      <c r="Z1284" s="80"/>
      <c r="AA1284" s="80"/>
      <c r="AB1284" s="80"/>
      <c r="AC1284" s="80"/>
      <c r="AD1284" s="80"/>
      <c r="AE1284" s="80"/>
      <c r="AF1284" s="80"/>
      <c r="AG1284" s="80"/>
      <c r="AH1284" s="80"/>
      <c r="AI1284" s="80"/>
      <c r="AJ1284" s="80"/>
      <c r="AK1284" s="80"/>
      <c r="AL1284" s="80"/>
      <c r="AM1284" s="80"/>
      <c r="AN1284" s="80"/>
      <c r="AO1284" s="80"/>
      <c r="AP1284" s="80"/>
      <c r="AQ1284" s="80"/>
      <c r="AR1284" s="80"/>
      <c r="AS1284" s="80"/>
      <c r="AT1284" s="80"/>
      <c r="AU1284" s="80"/>
      <c r="AV1284" s="80"/>
      <c r="AW1284" s="80"/>
      <c r="AX1284" s="80"/>
    </row>
    <row r="1285" spans="1:50" x14ac:dyDescent="0.25">
      <c r="A1285" s="80"/>
      <c r="B1285" s="80"/>
      <c r="C1285" s="80"/>
      <c r="D1285" s="80"/>
      <c r="E1285" s="80"/>
      <c r="F1285" s="80"/>
      <c r="G1285" s="80"/>
      <c r="H1285" s="80"/>
      <c r="I1285" s="80"/>
      <c r="J1285" s="80"/>
      <c r="K1285" s="80"/>
      <c r="L1285" s="80"/>
      <c r="M1285" s="80"/>
      <c r="N1285" s="80"/>
      <c r="O1285" s="80"/>
      <c r="P1285" s="80"/>
      <c r="Q1285" s="80"/>
      <c r="R1285" s="80"/>
      <c r="S1285" s="80"/>
      <c r="T1285" s="80"/>
      <c r="U1285" s="80"/>
      <c r="V1285" s="80"/>
      <c r="W1285" s="80"/>
      <c r="X1285" s="80"/>
      <c r="Y1285" s="80"/>
      <c r="Z1285" s="80"/>
      <c r="AA1285" s="80"/>
      <c r="AB1285" s="80"/>
      <c r="AC1285" s="80"/>
      <c r="AD1285" s="80"/>
      <c r="AE1285" s="80"/>
      <c r="AF1285" s="80"/>
      <c r="AG1285" s="80"/>
      <c r="AH1285" s="80"/>
      <c r="AI1285" s="80"/>
      <c r="AJ1285" s="80"/>
      <c r="AK1285" s="80"/>
      <c r="AL1285" s="80"/>
      <c r="AM1285" s="80"/>
      <c r="AN1285" s="80"/>
      <c r="AO1285" s="80"/>
      <c r="AP1285" s="80"/>
      <c r="AQ1285" s="80"/>
      <c r="AR1285" s="80"/>
      <c r="AS1285" s="80"/>
      <c r="AT1285" s="80"/>
      <c r="AU1285" s="80"/>
      <c r="AV1285" s="80"/>
      <c r="AW1285" s="80"/>
      <c r="AX1285" s="80"/>
    </row>
    <row r="1286" spans="1:50" x14ac:dyDescent="0.25">
      <c r="A1286" s="80"/>
      <c r="B1286" s="80"/>
      <c r="C1286" s="80"/>
      <c r="D1286" s="80"/>
      <c r="E1286" s="80"/>
      <c r="F1286" s="80"/>
      <c r="G1286" s="80"/>
      <c r="H1286" s="80"/>
      <c r="I1286" s="80"/>
      <c r="J1286" s="80"/>
      <c r="K1286" s="80"/>
      <c r="L1286" s="80"/>
      <c r="M1286" s="80"/>
      <c r="N1286" s="80"/>
      <c r="O1286" s="80"/>
      <c r="P1286" s="80"/>
      <c r="Q1286" s="80"/>
      <c r="R1286" s="80"/>
      <c r="S1286" s="80"/>
      <c r="T1286" s="80"/>
      <c r="U1286" s="80"/>
      <c r="V1286" s="80"/>
      <c r="W1286" s="80"/>
      <c r="X1286" s="80"/>
      <c r="Y1286" s="80"/>
      <c r="Z1286" s="80"/>
      <c r="AA1286" s="80"/>
      <c r="AB1286" s="80"/>
      <c r="AC1286" s="80"/>
      <c r="AD1286" s="80"/>
      <c r="AE1286" s="80"/>
      <c r="AF1286" s="80"/>
      <c r="AG1286" s="80"/>
      <c r="AH1286" s="80"/>
      <c r="AI1286" s="80"/>
      <c r="AJ1286" s="80"/>
      <c r="AK1286" s="80"/>
      <c r="AL1286" s="80"/>
      <c r="AM1286" s="80"/>
      <c r="AN1286" s="80"/>
      <c r="AO1286" s="80"/>
      <c r="AP1286" s="80"/>
      <c r="AQ1286" s="80"/>
      <c r="AR1286" s="80"/>
      <c r="AS1286" s="80"/>
      <c r="AT1286" s="80"/>
      <c r="AU1286" s="80"/>
      <c r="AV1286" s="80"/>
      <c r="AW1286" s="80"/>
      <c r="AX1286" s="80"/>
    </row>
    <row r="1287" spans="1:50" x14ac:dyDescent="0.25">
      <c r="A1287" s="80"/>
      <c r="B1287" s="80"/>
      <c r="C1287" s="80"/>
      <c r="D1287" s="80"/>
      <c r="E1287" s="80"/>
      <c r="F1287" s="80"/>
      <c r="G1287" s="80"/>
      <c r="H1287" s="80"/>
      <c r="I1287" s="80"/>
      <c r="J1287" s="80"/>
      <c r="K1287" s="80"/>
      <c r="L1287" s="80"/>
      <c r="M1287" s="80"/>
      <c r="N1287" s="80"/>
      <c r="O1287" s="80"/>
      <c r="P1287" s="80"/>
      <c r="Q1287" s="80"/>
      <c r="R1287" s="80"/>
      <c r="S1287" s="80"/>
      <c r="T1287" s="80"/>
      <c r="U1287" s="80"/>
      <c r="V1287" s="80"/>
      <c r="W1287" s="80"/>
      <c r="X1287" s="80"/>
      <c r="Y1287" s="80"/>
      <c r="Z1287" s="80"/>
      <c r="AA1287" s="80"/>
      <c r="AB1287" s="80"/>
      <c r="AC1287" s="80"/>
      <c r="AD1287" s="80"/>
      <c r="AE1287" s="80"/>
      <c r="AF1287" s="80"/>
      <c r="AG1287" s="80"/>
      <c r="AH1287" s="80"/>
      <c r="AI1287" s="80"/>
      <c r="AJ1287" s="80"/>
      <c r="AK1287" s="80"/>
      <c r="AL1287" s="80"/>
      <c r="AM1287" s="80"/>
      <c r="AN1287" s="80"/>
      <c r="AO1287" s="80"/>
      <c r="AP1287" s="80"/>
      <c r="AQ1287" s="80"/>
      <c r="AR1287" s="80"/>
      <c r="AS1287" s="80"/>
      <c r="AT1287" s="80"/>
      <c r="AU1287" s="80"/>
      <c r="AV1287" s="80"/>
      <c r="AW1287" s="80"/>
      <c r="AX1287" s="80"/>
    </row>
    <row r="1288" spans="1:50" x14ac:dyDescent="0.25">
      <c r="A1288" s="80"/>
      <c r="B1288" s="80"/>
      <c r="C1288" s="80"/>
      <c r="D1288" s="80"/>
      <c r="E1288" s="80"/>
      <c r="F1288" s="80"/>
      <c r="G1288" s="80"/>
      <c r="H1288" s="80"/>
      <c r="I1288" s="80"/>
      <c r="J1288" s="80"/>
      <c r="K1288" s="80"/>
      <c r="L1288" s="80"/>
      <c r="M1288" s="80"/>
      <c r="N1288" s="80"/>
      <c r="O1288" s="80"/>
      <c r="P1288" s="80"/>
      <c r="Q1288" s="80"/>
      <c r="R1288" s="80"/>
      <c r="S1288" s="80"/>
      <c r="T1288" s="80"/>
      <c r="U1288" s="80"/>
      <c r="V1288" s="80"/>
      <c r="W1288" s="80"/>
      <c r="X1288" s="80"/>
      <c r="Y1288" s="80"/>
      <c r="Z1288" s="80"/>
      <c r="AA1288" s="80"/>
      <c r="AB1288" s="80"/>
      <c r="AC1288" s="80"/>
      <c r="AD1288" s="80"/>
      <c r="AE1288" s="80"/>
      <c r="AF1288" s="80"/>
      <c r="AG1288" s="80"/>
      <c r="AH1288" s="80"/>
      <c r="AI1288" s="80"/>
      <c r="AJ1288" s="80"/>
      <c r="AK1288" s="80"/>
      <c r="AL1288" s="80"/>
      <c r="AM1288" s="80"/>
      <c r="AN1288" s="80"/>
      <c r="AO1288" s="80"/>
      <c r="AP1288" s="80"/>
      <c r="AQ1288" s="80"/>
      <c r="AR1288" s="80"/>
      <c r="AS1288" s="80"/>
      <c r="AT1288" s="80"/>
      <c r="AU1288" s="80"/>
      <c r="AV1288" s="80"/>
      <c r="AW1288" s="80"/>
      <c r="AX1288" s="80"/>
    </row>
    <row r="1289" spans="1:50" x14ac:dyDescent="0.25">
      <c r="A1289" s="80"/>
      <c r="B1289" s="80"/>
      <c r="C1289" s="80"/>
      <c r="D1289" s="80"/>
      <c r="E1289" s="80"/>
      <c r="F1289" s="80"/>
      <c r="G1289" s="80"/>
      <c r="H1289" s="80"/>
      <c r="I1289" s="80"/>
      <c r="J1289" s="80"/>
      <c r="K1289" s="80"/>
      <c r="L1289" s="80"/>
      <c r="M1289" s="80"/>
      <c r="N1289" s="80"/>
      <c r="O1289" s="80"/>
      <c r="P1289" s="80"/>
      <c r="Q1289" s="80"/>
      <c r="R1289" s="80"/>
      <c r="S1289" s="80"/>
      <c r="T1289" s="80"/>
      <c r="U1289" s="80"/>
      <c r="V1289" s="80"/>
      <c r="W1289" s="80"/>
      <c r="X1289" s="80"/>
      <c r="Y1289" s="80"/>
      <c r="Z1289" s="80"/>
      <c r="AA1289" s="80"/>
      <c r="AB1289" s="80"/>
      <c r="AC1289" s="80"/>
      <c r="AD1289" s="80"/>
      <c r="AE1289" s="80"/>
      <c r="AF1289" s="80"/>
      <c r="AG1289" s="80"/>
      <c r="AH1289" s="80"/>
      <c r="AI1289" s="80"/>
      <c r="AJ1289" s="80"/>
      <c r="AK1289" s="80"/>
      <c r="AL1289" s="80"/>
      <c r="AM1289" s="80"/>
      <c r="AN1289" s="80"/>
      <c r="AO1289" s="80"/>
      <c r="AP1289" s="80"/>
      <c r="AQ1289" s="80"/>
      <c r="AR1289" s="80"/>
      <c r="AS1289" s="80"/>
      <c r="AT1289" s="80"/>
      <c r="AU1289" s="80"/>
      <c r="AV1289" s="80"/>
      <c r="AW1289" s="80"/>
      <c r="AX1289" s="80"/>
    </row>
    <row r="1290" spans="1:50" x14ac:dyDescent="0.25">
      <c r="A1290" s="80"/>
      <c r="B1290" s="80"/>
      <c r="C1290" s="80"/>
      <c r="D1290" s="80"/>
      <c r="E1290" s="80"/>
      <c r="F1290" s="80"/>
      <c r="G1290" s="80"/>
      <c r="H1290" s="80"/>
      <c r="I1290" s="80"/>
      <c r="J1290" s="80"/>
      <c r="K1290" s="80"/>
      <c r="L1290" s="80"/>
      <c r="M1290" s="80"/>
      <c r="N1290" s="80"/>
      <c r="O1290" s="80"/>
      <c r="P1290" s="80"/>
      <c r="Q1290" s="80"/>
      <c r="R1290" s="80"/>
      <c r="S1290" s="80"/>
      <c r="T1290" s="80"/>
      <c r="U1290" s="80"/>
      <c r="V1290" s="80"/>
      <c r="W1290" s="80"/>
      <c r="X1290" s="80"/>
      <c r="Y1290" s="80"/>
      <c r="Z1290" s="80"/>
      <c r="AA1290" s="80"/>
      <c r="AB1290" s="80"/>
      <c r="AC1290" s="80"/>
      <c r="AD1290" s="80"/>
      <c r="AE1290" s="80"/>
      <c r="AF1290" s="80"/>
      <c r="AG1290" s="80"/>
      <c r="AH1290" s="80"/>
      <c r="AI1290" s="80"/>
      <c r="AJ1290" s="80"/>
      <c r="AK1290" s="80"/>
      <c r="AL1290" s="80"/>
      <c r="AM1290" s="80"/>
      <c r="AN1290" s="80"/>
      <c r="AO1290" s="80"/>
      <c r="AP1290" s="80"/>
      <c r="AQ1290" s="80"/>
      <c r="AR1290" s="80"/>
      <c r="AS1290" s="80"/>
      <c r="AT1290" s="80"/>
      <c r="AU1290" s="80"/>
      <c r="AV1290" s="80"/>
      <c r="AW1290" s="80"/>
      <c r="AX1290" s="80"/>
    </row>
    <row r="1291" spans="1:50" x14ac:dyDescent="0.25">
      <c r="A1291" s="80"/>
      <c r="B1291" s="80"/>
      <c r="C1291" s="80"/>
      <c r="D1291" s="80"/>
      <c r="E1291" s="80"/>
      <c r="F1291" s="80"/>
      <c r="G1291" s="80"/>
      <c r="H1291" s="80"/>
      <c r="I1291" s="80"/>
      <c r="J1291" s="80"/>
      <c r="K1291" s="80"/>
      <c r="L1291" s="80"/>
      <c r="M1291" s="80"/>
      <c r="N1291" s="80"/>
      <c r="O1291" s="80"/>
      <c r="P1291" s="80"/>
      <c r="Q1291" s="80"/>
      <c r="R1291" s="80"/>
      <c r="S1291" s="80"/>
      <c r="T1291" s="80"/>
      <c r="U1291" s="80"/>
      <c r="V1291" s="80"/>
      <c r="W1291" s="80"/>
      <c r="X1291" s="80"/>
      <c r="Y1291" s="80"/>
      <c r="Z1291" s="80"/>
      <c r="AA1291" s="80"/>
      <c r="AB1291" s="80"/>
      <c r="AC1291" s="80"/>
      <c r="AD1291" s="80"/>
      <c r="AE1291" s="80"/>
      <c r="AF1291" s="80"/>
      <c r="AG1291" s="80"/>
      <c r="AH1291" s="80"/>
      <c r="AI1291" s="80"/>
      <c r="AJ1291" s="80"/>
      <c r="AK1291" s="80"/>
      <c r="AL1291" s="80"/>
      <c r="AM1291" s="80"/>
      <c r="AN1291" s="80"/>
      <c r="AO1291" s="80"/>
      <c r="AP1291" s="80"/>
      <c r="AQ1291" s="80"/>
      <c r="AR1291" s="80"/>
      <c r="AS1291" s="80"/>
      <c r="AT1291" s="80"/>
      <c r="AU1291" s="80"/>
      <c r="AV1291" s="80"/>
      <c r="AW1291" s="80"/>
      <c r="AX1291" s="80"/>
    </row>
    <row r="1292" spans="1:50" x14ac:dyDescent="0.25">
      <c r="A1292" s="80"/>
      <c r="B1292" s="80"/>
      <c r="C1292" s="80"/>
      <c r="D1292" s="80"/>
      <c r="E1292" s="80"/>
      <c r="F1292" s="80"/>
      <c r="G1292" s="80"/>
      <c r="H1292" s="80"/>
      <c r="I1292" s="80"/>
      <c r="J1292" s="80"/>
      <c r="K1292" s="80"/>
      <c r="L1292" s="80"/>
      <c r="M1292" s="80"/>
      <c r="N1292" s="80"/>
      <c r="O1292" s="80"/>
      <c r="P1292" s="80"/>
      <c r="Q1292" s="80"/>
      <c r="R1292" s="80"/>
      <c r="S1292" s="80"/>
      <c r="T1292" s="80"/>
      <c r="U1292" s="80"/>
      <c r="V1292" s="80"/>
      <c r="W1292" s="80"/>
      <c r="X1292" s="80"/>
      <c r="Y1292" s="80"/>
      <c r="Z1292" s="80"/>
      <c r="AA1292" s="80"/>
      <c r="AB1292" s="80"/>
      <c r="AC1292" s="80"/>
      <c r="AD1292" s="80"/>
      <c r="AE1292" s="80"/>
      <c r="AF1292" s="80"/>
      <c r="AG1292" s="80"/>
      <c r="AH1292" s="80"/>
      <c r="AI1292" s="80"/>
      <c r="AJ1292" s="80"/>
      <c r="AK1292" s="80"/>
      <c r="AL1292" s="80"/>
      <c r="AM1292" s="80"/>
      <c r="AN1292" s="80"/>
      <c r="AO1292" s="80"/>
      <c r="AP1292" s="80"/>
      <c r="AQ1292" s="80"/>
      <c r="AR1292" s="80"/>
      <c r="AS1292" s="80"/>
      <c r="AT1292" s="80"/>
      <c r="AU1292" s="80"/>
      <c r="AV1292" s="80"/>
      <c r="AW1292" s="80"/>
      <c r="AX1292" s="80"/>
    </row>
    <row r="1293" spans="1:50" x14ac:dyDescent="0.25">
      <c r="A1293" s="80"/>
      <c r="B1293" s="80"/>
      <c r="C1293" s="80"/>
      <c r="D1293" s="80"/>
      <c r="E1293" s="80"/>
      <c r="F1293" s="80"/>
      <c r="G1293" s="80"/>
      <c r="H1293" s="80"/>
      <c r="I1293" s="80"/>
      <c r="J1293" s="80"/>
      <c r="K1293" s="80"/>
      <c r="L1293" s="80"/>
      <c r="M1293" s="80"/>
      <c r="N1293" s="80"/>
      <c r="O1293" s="80"/>
      <c r="P1293" s="80"/>
      <c r="Q1293" s="80"/>
      <c r="R1293" s="80"/>
      <c r="S1293" s="80"/>
      <c r="T1293" s="80"/>
      <c r="U1293" s="80"/>
      <c r="V1293" s="80"/>
      <c r="W1293" s="80"/>
      <c r="X1293" s="80"/>
      <c r="Y1293" s="80"/>
      <c r="Z1293" s="80"/>
      <c r="AA1293" s="80"/>
      <c r="AB1293" s="80"/>
      <c r="AC1293" s="80"/>
      <c r="AD1293" s="80"/>
      <c r="AE1293" s="80"/>
      <c r="AF1293" s="80"/>
      <c r="AG1293" s="80"/>
      <c r="AH1293" s="80"/>
      <c r="AI1293" s="80"/>
      <c r="AJ1293" s="80"/>
      <c r="AK1293" s="80"/>
      <c r="AL1293" s="80"/>
      <c r="AM1293" s="80"/>
      <c r="AN1293" s="80"/>
      <c r="AO1293" s="80"/>
      <c r="AP1293" s="80"/>
      <c r="AQ1293" s="80"/>
      <c r="AR1293" s="80"/>
      <c r="AS1293" s="80"/>
      <c r="AT1293" s="80"/>
      <c r="AU1293" s="80"/>
      <c r="AV1293" s="80"/>
      <c r="AW1293" s="80"/>
      <c r="AX1293" s="80"/>
    </row>
    <row r="1294" spans="1:50" x14ac:dyDescent="0.25">
      <c r="A1294" s="80"/>
      <c r="B1294" s="80"/>
      <c r="C1294" s="80"/>
      <c r="D1294" s="80"/>
      <c r="E1294" s="80"/>
      <c r="F1294" s="80"/>
      <c r="G1294" s="80"/>
      <c r="H1294" s="80"/>
      <c r="I1294" s="80"/>
      <c r="J1294" s="80"/>
      <c r="K1294" s="80"/>
      <c r="L1294" s="80"/>
      <c r="M1294" s="80"/>
      <c r="N1294" s="80"/>
      <c r="O1294" s="80"/>
      <c r="P1294" s="80"/>
      <c r="Q1294" s="80"/>
      <c r="R1294" s="80"/>
      <c r="S1294" s="80"/>
      <c r="T1294" s="80"/>
      <c r="U1294" s="80"/>
      <c r="V1294" s="80"/>
      <c r="W1294" s="80"/>
      <c r="X1294" s="80"/>
      <c r="Y1294" s="80"/>
      <c r="Z1294" s="80"/>
      <c r="AA1294" s="80"/>
      <c r="AB1294" s="80"/>
      <c r="AC1294" s="80"/>
      <c r="AD1294" s="80"/>
      <c r="AE1294" s="80"/>
      <c r="AF1294" s="80"/>
      <c r="AG1294" s="80"/>
      <c r="AH1294" s="80"/>
      <c r="AI1294" s="80"/>
      <c r="AJ1294" s="80"/>
      <c r="AK1294" s="80"/>
      <c r="AL1294" s="80"/>
      <c r="AM1294" s="80"/>
      <c r="AN1294" s="80"/>
      <c r="AO1294" s="80"/>
      <c r="AP1294" s="80"/>
      <c r="AQ1294" s="80"/>
      <c r="AR1294" s="80"/>
      <c r="AS1294" s="80"/>
      <c r="AT1294" s="80"/>
      <c r="AU1294" s="80"/>
      <c r="AV1294" s="80"/>
      <c r="AW1294" s="80"/>
      <c r="AX1294" s="80"/>
    </row>
    <row r="1295" spans="1:50" x14ac:dyDescent="0.25">
      <c r="A1295" s="80"/>
      <c r="B1295" s="80"/>
      <c r="C1295" s="80"/>
      <c r="D1295" s="80"/>
      <c r="E1295" s="80"/>
      <c r="F1295" s="80"/>
      <c r="G1295" s="80"/>
      <c r="H1295" s="80"/>
      <c r="I1295" s="80"/>
      <c r="J1295" s="80"/>
      <c r="K1295" s="80"/>
      <c r="L1295" s="80"/>
      <c r="M1295" s="80"/>
      <c r="N1295" s="80"/>
      <c r="O1295" s="80"/>
      <c r="P1295" s="80"/>
      <c r="Q1295" s="80"/>
      <c r="R1295" s="80"/>
      <c r="S1295" s="80"/>
      <c r="T1295" s="80"/>
      <c r="U1295" s="80"/>
      <c r="V1295" s="80"/>
      <c r="W1295" s="80"/>
      <c r="X1295" s="80"/>
      <c r="Y1295" s="80"/>
      <c r="Z1295" s="80"/>
      <c r="AA1295" s="80"/>
      <c r="AB1295" s="80"/>
      <c r="AC1295" s="80"/>
      <c r="AD1295" s="80"/>
      <c r="AE1295" s="80"/>
      <c r="AF1295" s="80"/>
      <c r="AG1295" s="80"/>
      <c r="AH1295" s="80"/>
      <c r="AI1295" s="80"/>
      <c r="AJ1295" s="80"/>
      <c r="AK1295" s="80"/>
      <c r="AL1295" s="80"/>
      <c r="AM1295" s="80"/>
      <c r="AN1295" s="80"/>
      <c r="AO1295" s="80"/>
      <c r="AP1295" s="80"/>
      <c r="AQ1295" s="80"/>
      <c r="AR1295" s="80"/>
      <c r="AS1295" s="80"/>
      <c r="AT1295" s="80"/>
      <c r="AU1295" s="80"/>
      <c r="AV1295" s="80"/>
      <c r="AW1295" s="80"/>
      <c r="AX1295" s="80"/>
    </row>
    <row r="1296" spans="1:50" x14ac:dyDescent="0.25">
      <c r="A1296" s="80"/>
      <c r="B1296" s="80"/>
      <c r="C1296" s="80"/>
      <c r="D1296" s="80"/>
      <c r="E1296" s="80"/>
      <c r="F1296" s="80"/>
      <c r="G1296" s="80"/>
      <c r="H1296" s="80"/>
      <c r="I1296" s="80"/>
      <c r="J1296" s="80"/>
      <c r="K1296" s="80"/>
      <c r="L1296" s="80"/>
      <c r="M1296" s="80"/>
      <c r="N1296" s="80"/>
      <c r="O1296" s="80"/>
      <c r="P1296" s="80"/>
      <c r="Q1296" s="80"/>
      <c r="R1296" s="80"/>
      <c r="S1296" s="80"/>
      <c r="T1296" s="80"/>
      <c r="U1296" s="80"/>
      <c r="V1296" s="80"/>
      <c r="W1296" s="80"/>
      <c r="X1296" s="80"/>
      <c r="Y1296" s="80"/>
      <c r="Z1296" s="80"/>
      <c r="AA1296" s="80"/>
      <c r="AB1296" s="80"/>
      <c r="AC1296" s="80"/>
      <c r="AD1296" s="80"/>
      <c r="AE1296" s="80"/>
      <c r="AF1296" s="80"/>
      <c r="AG1296" s="80"/>
      <c r="AH1296" s="80"/>
      <c r="AI1296" s="80"/>
      <c r="AJ1296" s="80"/>
      <c r="AK1296" s="80"/>
      <c r="AL1296" s="80"/>
      <c r="AM1296" s="80"/>
      <c r="AN1296" s="80"/>
      <c r="AO1296" s="80"/>
      <c r="AP1296" s="80"/>
      <c r="AQ1296" s="80"/>
      <c r="AR1296" s="80"/>
      <c r="AS1296" s="80"/>
      <c r="AT1296" s="80"/>
      <c r="AU1296" s="80"/>
      <c r="AV1296" s="80"/>
      <c r="AW1296" s="80"/>
      <c r="AX1296" s="80"/>
    </row>
    <row r="1297" spans="1:50" x14ac:dyDescent="0.25">
      <c r="A1297" s="80"/>
      <c r="B1297" s="80"/>
      <c r="C1297" s="80"/>
      <c r="D1297" s="80"/>
      <c r="E1297" s="80"/>
      <c r="F1297" s="80"/>
      <c r="G1297" s="80"/>
      <c r="H1297" s="80"/>
      <c r="I1297" s="80"/>
      <c r="J1297" s="80"/>
      <c r="K1297" s="80"/>
      <c r="L1297" s="80"/>
      <c r="M1297" s="80"/>
      <c r="N1297" s="80"/>
      <c r="O1297" s="80"/>
      <c r="P1297" s="80"/>
      <c r="Q1297" s="80"/>
      <c r="R1297" s="80"/>
      <c r="S1297" s="80"/>
      <c r="T1297" s="80"/>
      <c r="U1297" s="80"/>
      <c r="V1297" s="80"/>
      <c r="W1297" s="80"/>
      <c r="X1297" s="80"/>
      <c r="Y1297" s="80"/>
      <c r="Z1297" s="80"/>
      <c r="AA1297" s="80"/>
      <c r="AB1297" s="80"/>
      <c r="AC1297" s="80"/>
      <c r="AD1297" s="80"/>
      <c r="AE1297" s="80"/>
      <c r="AF1297" s="80"/>
      <c r="AG1297" s="80"/>
      <c r="AH1297" s="80"/>
      <c r="AI1297" s="80"/>
      <c r="AJ1297" s="80"/>
      <c r="AK1297" s="80"/>
      <c r="AL1297" s="80"/>
      <c r="AM1297" s="80"/>
      <c r="AN1297" s="80"/>
      <c r="AO1297" s="80"/>
      <c r="AP1297" s="80"/>
      <c r="AQ1297" s="80"/>
      <c r="AR1297" s="80"/>
      <c r="AS1297" s="80"/>
      <c r="AT1297" s="80"/>
      <c r="AU1297" s="80"/>
      <c r="AV1297" s="80"/>
      <c r="AW1297" s="80"/>
      <c r="AX1297" s="80"/>
    </row>
    <row r="1298" spans="1:50" x14ac:dyDescent="0.25">
      <c r="A1298" s="80"/>
      <c r="B1298" s="80"/>
      <c r="C1298" s="80"/>
      <c r="D1298" s="80"/>
      <c r="E1298" s="80"/>
      <c r="F1298" s="80"/>
      <c r="G1298" s="80"/>
      <c r="H1298" s="80"/>
      <c r="I1298" s="80"/>
      <c r="J1298" s="80"/>
      <c r="K1298" s="80"/>
      <c r="L1298" s="80"/>
      <c r="M1298" s="80"/>
      <c r="N1298" s="80"/>
      <c r="O1298" s="80"/>
      <c r="P1298" s="80"/>
      <c r="Q1298" s="80"/>
      <c r="R1298" s="80"/>
      <c r="S1298" s="80"/>
      <c r="T1298" s="80"/>
      <c r="U1298" s="80"/>
      <c r="V1298" s="80"/>
      <c r="W1298" s="80"/>
      <c r="X1298" s="80"/>
      <c r="Y1298" s="80"/>
      <c r="Z1298" s="80"/>
      <c r="AA1298" s="80"/>
      <c r="AB1298" s="80"/>
      <c r="AC1298" s="80"/>
      <c r="AD1298" s="80"/>
      <c r="AE1298" s="80"/>
      <c r="AF1298" s="80"/>
      <c r="AG1298" s="80"/>
      <c r="AH1298" s="80"/>
      <c r="AI1298" s="80"/>
      <c r="AJ1298" s="80"/>
      <c r="AK1298" s="80"/>
      <c r="AL1298" s="80"/>
      <c r="AM1298" s="80"/>
      <c r="AN1298" s="80"/>
      <c r="AO1298" s="80"/>
      <c r="AP1298" s="80"/>
      <c r="AQ1298" s="80"/>
      <c r="AR1298" s="80"/>
      <c r="AS1298" s="80"/>
      <c r="AT1298" s="80"/>
      <c r="AU1298" s="80"/>
      <c r="AV1298" s="80"/>
      <c r="AW1298" s="80"/>
      <c r="AX1298" s="80"/>
    </row>
    <row r="1299" spans="1:50" x14ac:dyDescent="0.25">
      <c r="A1299" s="80"/>
      <c r="B1299" s="80"/>
      <c r="C1299" s="80"/>
      <c r="D1299" s="80"/>
      <c r="E1299" s="80"/>
      <c r="F1299" s="80"/>
      <c r="G1299" s="80"/>
      <c r="H1299" s="80"/>
      <c r="I1299" s="80"/>
      <c r="J1299" s="80"/>
      <c r="K1299" s="80"/>
      <c r="L1299" s="80"/>
      <c r="M1299" s="80"/>
      <c r="N1299" s="80"/>
      <c r="O1299" s="80"/>
      <c r="P1299" s="80"/>
      <c r="Q1299" s="80"/>
      <c r="R1299" s="80"/>
      <c r="S1299" s="80"/>
      <c r="T1299" s="80"/>
      <c r="U1299" s="80"/>
      <c r="V1299" s="80"/>
      <c r="W1299" s="80"/>
      <c r="X1299" s="80"/>
      <c r="Y1299" s="80"/>
      <c r="Z1299" s="80"/>
      <c r="AA1299" s="80"/>
      <c r="AB1299" s="80"/>
      <c r="AC1299" s="80"/>
      <c r="AD1299" s="80"/>
      <c r="AE1299" s="80"/>
      <c r="AF1299" s="80"/>
      <c r="AG1299" s="80"/>
      <c r="AH1299" s="80"/>
      <c r="AI1299" s="80"/>
      <c r="AJ1299" s="80"/>
      <c r="AK1299" s="80"/>
      <c r="AL1299" s="80"/>
      <c r="AM1299" s="80"/>
      <c r="AN1299" s="80"/>
      <c r="AO1299" s="80"/>
      <c r="AP1299" s="80"/>
      <c r="AQ1299" s="80"/>
      <c r="AR1299" s="80"/>
      <c r="AS1299" s="80"/>
      <c r="AT1299" s="80"/>
      <c r="AU1299" s="80"/>
      <c r="AV1299" s="80"/>
      <c r="AW1299" s="80"/>
      <c r="AX1299" s="80"/>
    </row>
    <row r="1300" spans="1:50" x14ac:dyDescent="0.25">
      <c r="A1300" s="80"/>
      <c r="B1300" s="80"/>
      <c r="C1300" s="80"/>
      <c r="D1300" s="80"/>
      <c r="E1300" s="80"/>
      <c r="F1300" s="80"/>
      <c r="G1300" s="80"/>
      <c r="H1300" s="80"/>
      <c r="I1300" s="80"/>
      <c r="J1300" s="80"/>
      <c r="K1300" s="80"/>
      <c r="L1300" s="80"/>
      <c r="M1300" s="80"/>
      <c r="N1300" s="80"/>
      <c r="O1300" s="80"/>
      <c r="P1300" s="80"/>
      <c r="Q1300" s="80"/>
      <c r="R1300" s="80"/>
      <c r="S1300" s="80"/>
      <c r="T1300" s="80"/>
      <c r="U1300" s="80"/>
      <c r="V1300" s="80"/>
      <c r="W1300" s="80"/>
      <c r="X1300" s="80"/>
      <c r="Y1300" s="80"/>
      <c r="Z1300" s="80"/>
      <c r="AA1300" s="80"/>
      <c r="AB1300" s="80"/>
      <c r="AC1300" s="80"/>
      <c r="AD1300" s="80"/>
      <c r="AE1300" s="80"/>
      <c r="AF1300" s="80"/>
      <c r="AG1300" s="80"/>
      <c r="AH1300" s="80"/>
      <c r="AI1300" s="80"/>
      <c r="AJ1300" s="80"/>
      <c r="AK1300" s="80"/>
      <c r="AL1300" s="80"/>
      <c r="AM1300" s="80"/>
      <c r="AN1300" s="80"/>
      <c r="AO1300" s="80"/>
      <c r="AP1300" s="80"/>
      <c r="AQ1300" s="80"/>
      <c r="AR1300" s="80"/>
      <c r="AS1300" s="80"/>
      <c r="AT1300" s="80"/>
      <c r="AU1300" s="80"/>
      <c r="AV1300" s="80"/>
      <c r="AW1300" s="80"/>
      <c r="AX1300" s="80"/>
    </row>
    <row r="1301" spans="1:50" x14ac:dyDescent="0.25">
      <c r="A1301" s="80"/>
      <c r="B1301" s="80"/>
      <c r="C1301" s="80"/>
      <c r="D1301" s="80"/>
      <c r="E1301" s="80"/>
      <c r="F1301" s="80"/>
      <c r="G1301" s="80"/>
      <c r="H1301" s="80"/>
      <c r="I1301" s="80"/>
      <c r="J1301" s="80"/>
      <c r="K1301" s="80"/>
      <c r="L1301" s="80"/>
      <c r="M1301" s="80"/>
      <c r="N1301" s="80"/>
      <c r="O1301" s="80"/>
      <c r="P1301" s="80"/>
      <c r="Q1301" s="80"/>
      <c r="R1301" s="80"/>
      <c r="S1301" s="80"/>
      <c r="T1301" s="80"/>
      <c r="U1301" s="80"/>
      <c r="V1301" s="80"/>
      <c r="W1301" s="80"/>
      <c r="X1301" s="80"/>
      <c r="Y1301" s="80"/>
      <c r="Z1301" s="80"/>
      <c r="AA1301" s="80"/>
      <c r="AB1301" s="80"/>
      <c r="AC1301" s="80"/>
      <c r="AD1301" s="80"/>
      <c r="AE1301" s="80"/>
      <c r="AF1301" s="80"/>
      <c r="AG1301" s="80"/>
      <c r="AH1301" s="80"/>
      <c r="AI1301" s="80"/>
      <c r="AJ1301" s="80"/>
      <c r="AK1301" s="80"/>
      <c r="AL1301" s="80"/>
      <c r="AM1301" s="80"/>
      <c r="AN1301" s="80"/>
      <c r="AO1301" s="80"/>
      <c r="AP1301" s="80"/>
      <c r="AQ1301" s="80"/>
      <c r="AR1301" s="80"/>
      <c r="AS1301" s="80"/>
      <c r="AT1301" s="80"/>
      <c r="AU1301" s="80"/>
      <c r="AV1301" s="80"/>
      <c r="AW1301" s="80"/>
      <c r="AX1301" s="80"/>
    </row>
    <row r="1302" spans="1:50" x14ac:dyDescent="0.25">
      <c r="A1302" s="80"/>
      <c r="B1302" s="80"/>
      <c r="C1302" s="80"/>
      <c r="D1302" s="80"/>
      <c r="E1302" s="80"/>
      <c r="F1302" s="80"/>
      <c r="G1302" s="80"/>
      <c r="H1302" s="80"/>
      <c r="I1302" s="80"/>
      <c r="J1302" s="80"/>
      <c r="K1302" s="80"/>
      <c r="L1302" s="80"/>
      <c r="M1302" s="80"/>
      <c r="N1302" s="80"/>
      <c r="O1302" s="80"/>
      <c r="P1302" s="80"/>
      <c r="Q1302" s="80"/>
      <c r="R1302" s="80"/>
      <c r="S1302" s="80"/>
      <c r="T1302" s="80"/>
      <c r="U1302" s="80"/>
      <c r="V1302" s="80"/>
      <c r="W1302" s="80"/>
      <c r="X1302" s="80"/>
      <c r="Y1302" s="80"/>
      <c r="Z1302" s="80"/>
      <c r="AA1302" s="80"/>
      <c r="AB1302" s="80"/>
      <c r="AC1302" s="80"/>
      <c r="AD1302" s="80"/>
      <c r="AE1302" s="80"/>
      <c r="AF1302" s="80"/>
      <c r="AG1302" s="80"/>
      <c r="AH1302" s="80"/>
      <c r="AI1302" s="80"/>
      <c r="AJ1302" s="80"/>
      <c r="AK1302" s="80"/>
      <c r="AL1302" s="80"/>
      <c r="AM1302" s="80"/>
      <c r="AN1302" s="80"/>
      <c r="AO1302" s="80"/>
      <c r="AP1302" s="80"/>
      <c r="AQ1302" s="80"/>
      <c r="AR1302" s="80"/>
      <c r="AS1302" s="80"/>
      <c r="AT1302" s="80"/>
      <c r="AU1302" s="80"/>
      <c r="AV1302" s="80"/>
      <c r="AW1302" s="80"/>
      <c r="AX1302" s="80"/>
    </row>
    <row r="1303" spans="1:50" x14ac:dyDescent="0.25">
      <c r="A1303" s="80"/>
      <c r="B1303" s="80"/>
      <c r="C1303" s="80"/>
      <c r="D1303" s="80"/>
      <c r="E1303" s="80"/>
      <c r="F1303" s="80"/>
      <c r="G1303" s="80"/>
      <c r="H1303" s="80"/>
      <c r="I1303" s="80"/>
      <c r="J1303" s="80"/>
      <c r="K1303" s="80"/>
      <c r="L1303" s="80"/>
      <c r="M1303" s="80"/>
      <c r="N1303" s="80"/>
      <c r="O1303" s="80"/>
      <c r="P1303" s="80"/>
      <c r="Q1303" s="80"/>
      <c r="R1303" s="80"/>
      <c r="S1303" s="80"/>
      <c r="T1303" s="80"/>
      <c r="U1303" s="80"/>
      <c r="V1303" s="80"/>
      <c r="W1303" s="80"/>
      <c r="X1303" s="80"/>
      <c r="Y1303" s="80"/>
      <c r="Z1303" s="80"/>
      <c r="AA1303" s="80"/>
      <c r="AB1303" s="80"/>
      <c r="AC1303" s="80"/>
      <c r="AD1303" s="80"/>
      <c r="AE1303" s="80"/>
      <c r="AF1303" s="80"/>
      <c r="AG1303" s="80"/>
      <c r="AH1303" s="80"/>
      <c r="AI1303" s="80"/>
      <c r="AJ1303" s="80"/>
      <c r="AK1303" s="80"/>
      <c r="AL1303" s="80"/>
      <c r="AM1303" s="80"/>
      <c r="AN1303" s="80"/>
      <c r="AO1303" s="80"/>
      <c r="AP1303" s="80"/>
      <c r="AQ1303" s="80"/>
      <c r="AR1303" s="80"/>
      <c r="AS1303" s="80"/>
      <c r="AT1303" s="80"/>
      <c r="AU1303" s="80"/>
      <c r="AV1303" s="80"/>
      <c r="AW1303" s="80"/>
      <c r="AX1303" s="80"/>
    </row>
    <row r="1304" spans="1:50" x14ac:dyDescent="0.25">
      <c r="A1304" s="80"/>
      <c r="B1304" s="80"/>
      <c r="C1304" s="80"/>
      <c r="D1304" s="80"/>
      <c r="E1304" s="80"/>
      <c r="F1304" s="80"/>
      <c r="G1304" s="80"/>
      <c r="H1304" s="80"/>
      <c r="I1304" s="80"/>
      <c r="J1304" s="80"/>
      <c r="K1304" s="80"/>
      <c r="L1304" s="80"/>
      <c r="M1304" s="80"/>
      <c r="N1304" s="80"/>
      <c r="O1304" s="80"/>
      <c r="P1304" s="80"/>
      <c r="Q1304" s="80"/>
      <c r="R1304" s="80"/>
      <c r="S1304" s="80"/>
      <c r="T1304" s="80"/>
      <c r="U1304" s="80"/>
      <c r="V1304" s="80"/>
      <c r="W1304" s="80"/>
      <c r="X1304" s="80"/>
      <c r="Y1304" s="80"/>
      <c r="Z1304" s="80"/>
      <c r="AA1304" s="80"/>
      <c r="AB1304" s="80"/>
      <c r="AC1304" s="80"/>
      <c r="AD1304" s="80"/>
      <c r="AE1304" s="80"/>
      <c r="AF1304" s="80"/>
      <c r="AG1304" s="80"/>
      <c r="AH1304" s="80"/>
      <c r="AI1304" s="80"/>
      <c r="AJ1304" s="80"/>
      <c r="AK1304" s="80"/>
      <c r="AL1304" s="80"/>
      <c r="AM1304" s="80"/>
      <c r="AN1304" s="80"/>
      <c r="AO1304" s="80"/>
      <c r="AP1304" s="80"/>
      <c r="AQ1304" s="80"/>
      <c r="AR1304" s="80"/>
      <c r="AS1304" s="80"/>
      <c r="AT1304" s="80"/>
      <c r="AU1304" s="80"/>
      <c r="AV1304" s="80"/>
      <c r="AW1304" s="80"/>
      <c r="AX1304" s="80"/>
    </row>
    <row r="1305" spans="1:50" x14ac:dyDescent="0.25">
      <c r="A1305" s="80"/>
      <c r="B1305" s="80"/>
      <c r="C1305" s="80"/>
      <c r="D1305" s="80"/>
      <c r="E1305" s="80"/>
      <c r="F1305" s="80"/>
      <c r="G1305" s="80"/>
      <c r="H1305" s="80"/>
      <c r="I1305" s="80"/>
      <c r="J1305" s="80"/>
      <c r="K1305" s="80"/>
      <c r="L1305" s="80"/>
      <c r="M1305" s="80"/>
      <c r="N1305" s="80"/>
      <c r="O1305" s="80"/>
      <c r="P1305" s="80"/>
      <c r="Q1305" s="80"/>
      <c r="R1305" s="80"/>
      <c r="S1305" s="80"/>
      <c r="T1305" s="80"/>
      <c r="U1305" s="80"/>
      <c r="V1305" s="80"/>
      <c r="W1305" s="80"/>
      <c r="X1305" s="80"/>
      <c r="Y1305" s="80"/>
      <c r="Z1305" s="80"/>
      <c r="AA1305" s="80"/>
      <c r="AB1305" s="80"/>
      <c r="AC1305" s="80"/>
      <c r="AD1305" s="80"/>
      <c r="AE1305" s="80"/>
      <c r="AF1305" s="80"/>
      <c r="AG1305" s="80"/>
      <c r="AH1305" s="80"/>
      <c r="AI1305" s="80"/>
      <c r="AJ1305" s="80"/>
      <c r="AK1305" s="80"/>
      <c r="AL1305" s="80"/>
      <c r="AM1305" s="80"/>
      <c r="AN1305" s="80"/>
      <c r="AO1305" s="80"/>
      <c r="AP1305" s="80"/>
      <c r="AQ1305" s="80"/>
      <c r="AR1305" s="80"/>
      <c r="AS1305" s="80"/>
      <c r="AT1305" s="80"/>
      <c r="AU1305" s="80"/>
      <c r="AV1305" s="80"/>
      <c r="AW1305" s="80"/>
      <c r="AX1305" s="80"/>
    </row>
    <row r="1306" spans="1:50" x14ac:dyDescent="0.25">
      <c r="A1306" s="80"/>
      <c r="B1306" s="80"/>
      <c r="C1306" s="80"/>
      <c r="D1306" s="80"/>
      <c r="E1306" s="80"/>
      <c r="F1306" s="80"/>
      <c r="G1306" s="80"/>
      <c r="H1306" s="80"/>
      <c r="I1306" s="80"/>
      <c r="J1306" s="80"/>
      <c r="K1306" s="80"/>
      <c r="L1306" s="80"/>
      <c r="M1306" s="80"/>
      <c r="N1306" s="80"/>
      <c r="O1306" s="80"/>
      <c r="P1306" s="80"/>
      <c r="Q1306" s="80"/>
      <c r="R1306" s="80"/>
      <c r="S1306" s="80"/>
      <c r="T1306" s="80"/>
      <c r="U1306" s="80"/>
      <c r="V1306" s="80"/>
      <c r="W1306" s="80"/>
      <c r="X1306" s="80"/>
      <c r="Y1306" s="80"/>
      <c r="Z1306" s="80"/>
      <c r="AA1306" s="80"/>
      <c r="AB1306" s="80"/>
      <c r="AC1306" s="80"/>
      <c r="AD1306" s="80"/>
      <c r="AE1306" s="80"/>
      <c r="AF1306" s="80"/>
      <c r="AG1306" s="80"/>
      <c r="AH1306" s="80"/>
      <c r="AI1306" s="80"/>
      <c r="AJ1306" s="80"/>
      <c r="AK1306" s="80"/>
      <c r="AL1306" s="80"/>
      <c r="AM1306" s="80"/>
      <c r="AN1306" s="80"/>
      <c r="AO1306" s="80"/>
      <c r="AP1306" s="80"/>
      <c r="AQ1306" s="80"/>
      <c r="AR1306" s="80"/>
      <c r="AS1306" s="80"/>
      <c r="AT1306" s="80"/>
      <c r="AU1306" s="80"/>
      <c r="AV1306" s="80"/>
      <c r="AW1306" s="80"/>
      <c r="AX1306" s="80"/>
    </row>
    <row r="1307" spans="1:50" x14ac:dyDescent="0.25">
      <c r="A1307" s="80"/>
      <c r="B1307" s="80"/>
      <c r="C1307" s="80"/>
      <c r="D1307" s="80"/>
      <c r="E1307" s="80"/>
      <c r="F1307" s="80"/>
      <c r="G1307" s="80"/>
      <c r="H1307" s="80"/>
      <c r="I1307" s="80"/>
      <c r="J1307" s="80"/>
      <c r="K1307" s="80"/>
      <c r="L1307" s="80"/>
      <c r="M1307" s="80"/>
      <c r="N1307" s="80"/>
      <c r="O1307" s="80"/>
      <c r="P1307" s="80"/>
      <c r="Q1307" s="80"/>
      <c r="R1307" s="80"/>
      <c r="S1307" s="80"/>
      <c r="T1307" s="80"/>
      <c r="U1307" s="80"/>
      <c r="V1307" s="80"/>
      <c r="W1307" s="80"/>
      <c r="X1307" s="80"/>
      <c r="Y1307" s="80"/>
      <c r="Z1307" s="80"/>
      <c r="AA1307" s="80"/>
      <c r="AB1307" s="80"/>
      <c r="AC1307" s="80"/>
      <c r="AD1307" s="80"/>
      <c r="AE1307" s="80"/>
      <c r="AF1307" s="80"/>
      <c r="AG1307" s="80"/>
      <c r="AH1307" s="80"/>
      <c r="AI1307" s="80"/>
      <c r="AJ1307" s="80"/>
      <c r="AK1307" s="80"/>
      <c r="AL1307" s="80"/>
      <c r="AM1307" s="80"/>
      <c r="AN1307" s="80"/>
      <c r="AO1307" s="80"/>
      <c r="AP1307" s="80"/>
      <c r="AQ1307" s="80"/>
      <c r="AR1307" s="80"/>
      <c r="AS1307" s="80"/>
      <c r="AT1307" s="80"/>
      <c r="AU1307" s="80"/>
      <c r="AV1307" s="80"/>
      <c r="AW1307" s="80"/>
      <c r="AX1307" s="80"/>
    </row>
    <row r="1308" spans="1:50" x14ac:dyDescent="0.25">
      <c r="A1308" s="80"/>
      <c r="B1308" s="80"/>
      <c r="C1308" s="80"/>
      <c r="D1308" s="80"/>
      <c r="E1308" s="80"/>
      <c r="F1308" s="80"/>
      <c r="G1308" s="80"/>
      <c r="H1308" s="80"/>
      <c r="I1308" s="80"/>
      <c r="J1308" s="80"/>
      <c r="K1308" s="80"/>
      <c r="L1308" s="80"/>
      <c r="M1308" s="80"/>
      <c r="N1308" s="80"/>
      <c r="O1308" s="80"/>
      <c r="P1308" s="80"/>
      <c r="Q1308" s="80"/>
      <c r="R1308" s="80"/>
      <c r="S1308" s="80"/>
      <c r="T1308" s="80"/>
      <c r="U1308" s="80"/>
      <c r="V1308" s="80"/>
      <c r="W1308" s="80"/>
      <c r="X1308" s="80"/>
      <c r="Y1308" s="80"/>
      <c r="Z1308" s="80"/>
      <c r="AA1308" s="80"/>
      <c r="AB1308" s="80"/>
      <c r="AC1308" s="80"/>
      <c r="AD1308" s="80"/>
      <c r="AE1308" s="80"/>
      <c r="AF1308" s="80"/>
      <c r="AG1308" s="80"/>
      <c r="AH1308" s="80"/>
      <c r="AI1308" s="80"/>
      <c r="AJ1308" s="80"/>
      <c r="AK1308" s="80"/>
      <c r="AL1308" s="80"/>
      <c r="AM1308" s="80"/>
      <c r="AN1308" s="80"/>
      <c r="AO1308" s="80"/>
      <c r="AP1308" s="80"/>
      <c r="AQ1308" s="80"/>
      <c r="AR1308" s="80"/>
      <c r="AS1308" s="80"/>
      <c r="AT1308" s="80"/>
      <c r="AU1308" s="80"/>
      <c r="AV1308" s="80"/>
      <c r="AW1308" s="80"/>
      <c r="AX1308" s="80"/>
    </row>
    <row r="1309" spans="1:50" x14ac:dyDescent="0.25">
      <c r="A1309" s="80"/>
      <c r="B1309" s="80"/>
      <c r="C1309" s="80"/>
      <c r="D1309" s="80"/>
      <c r="E1309" s="80"/>
      <c r="F1309" s="80"/>
      <c r="G1309" s="80"/>
      <c r="H1309" s="80"/>
      <c r="I1309" s="80"/>
      <c r="J1309" s="80"/>
      <c r="K1309" s="80"/>
      <c r="L1309" s="80"/>
      <c r="M1309" s="80"/>
      <c r="N1309" s="80"/>
      <c r="O1309" s="80"/>
      <c r="P1309" s="80"/>
      <c r="Q1309" s="80"/>
      <c r="R1309" s="80"/>
      <c r="S1309" s="80"/>
      <c r="T1309" s="80"/>
      <c r="U1309" s="80"/>
      <c r="V1309" s="80"/>
      <c r="W1309" s="80"/>
      <c r="X1309" s="80"/>
      <c r="Y1309" s="80"/>
      <c r="Z1309" s="80"/>
      <c r="AA1309" s="80"/>
      <c r="AB1309" s="80"/>
      <c r="AC1309" s="80"/>
      <c r="AD1309" s="80"/>
      <c r="AE1309" s="80"/>
      <c r="AF1309" s="80"/>
      <c r="AG1309" s="80"/>
      <c r="AH1309" s="80"/>
      <c r="AI1309" s="80"/>
      <c r="AJ1309" s="80"/>
      <c r="AK1309" s="80"/>
      <c r="AL1309" s="80"/>
      <c r="AM1309" s="80"/>
      <c r="AN1309" s="80"/>
      <c r="AO1309" s="80"/>
      <c r="AP1309" s="80"/>
      <c r="AQ1309" s="80"/>
      <c r="AR1309" s="80"/>
      <c r="AS1309" s="80"/>
      <c r="AT1309" s="80"/>
      <c r="AU1309" s="80"/>
      <c r="AV1309" s="80"/>
      <c r="AW1309" s="80"/>
      <c r="AX1309" s="80"/>
    </row>
    <row r="1310" spans="1:50" x14ac:dyDescent="0.25">
      <c r="A1310" s="80"/>
      <c r="B1310" s="80"/>
      <c r="C1310" s="80"/>
      <c r="D1310" s="80"/>
      <c r="E1310" s="80"/>
      <c r="F1310" s="80"/>
      <c r="G1310" s="80"/>
      <c r="H1310" s="80"/>
      <c r="I1310" s="80"/>
      <c r="J1310" s="80"/>
      <c r="K1310" s="80"/>
      <c r="L1310" s="80"/>
      <c r="M1310" s="80"/>
      <c r="N1310" s="80"/>
      <c r="O1310" s="80"/>
      <c r="P1310" s="80"/>
      <c r="Q1310" s="80"/>
      <c r="R1310" s="80"/>
      <c r="S1310" s="80"/>
      <c r="T1310" s="80"/>
      <c r="U1310" s="80"/>
      <c r="V1310" s="80"/>
      <c r="W1310" s="80"/>
      <c r="X1310" s="80"/>
      <c r="Y1310" s="80"/>
      <c r="Z1310" s="80"/>
      <c r="AA1310" s="80"/>
      <c r="AB1310" s="80"/>
      <c r="AC1310" s="80"/>
      <c r="AD1310" s="80"/>
      <c r="AE1310" s="80"/>
      <c r="AF1310" s="80"/>
      <c r="AG1310" s="80"/>
      <c r="AH1310" s="80"/>
      <c r="AI1310" s="80"/>
      <c r="AJ1310" s="80"/>
      <c r="AK1310" s="80"/>
      <c r="AL1310" s="80"/>
      <c r="AM1310" s="80"/>
      <c r="AN1310" s="80"/>
      <c r="AO1310" s="80"/>
      <c r="AP1310" s="80"/>
      <c r="AQ1310" s="80"/>
      <c r="AR1310" s="80"/>
      <c r="AS1310" s="80"/>
      <c r="AT1310" s="80"/>
      <c r="AU1310" s="80"/>
      <c r="AV1310" s="80"/>
      <c r="AW1310" s="80"/>
      <c r="AX1310" s="80"/>
    </row>
    <row r="1311" spans="1:50" x14ac:dyDescent="0.25">
      <c r="A1311" s="80"/>
      <c r="B1311" s="80"/>
      <c r="C1311" s="80"/>
      <c r="D1311" s="80"/>
      <c r="E1311" s="80"/>
      <c r="F1311" s="80"/>
      <c r="G1311" s="80"/>
      <c r="H1311" s="80"/>
      <c r="I1311" s="80"/>
      <c r="J1311" s="80"/>
      <c r="K1311" s="80"/>
      <c r="L1311" s="80"/>
      <c r="M1311" s="80"/>
      <c r="N1311" s="80"/>
      <c r="O1311" s="80"/>
      <c r="P1311" s="80"/>
      <c r="Q1311" s="80"/>
      <c r="R1311" s="80"/>
      <c r="S1311" s="80"/>
      <c r="T1311" s="80"/>
      <c r="U1311" s="80"/>
      <c r="V1311" s="80"/>
      <c r="W1311" s="80"/>
      <c r="X1311" s="80"/>
      <c r="Y1311" s="80"/>
      <c r="Z1311" s="80"/>
      <c r="AA1311" s="80"/>
      <c r="AB1311" s="80"/>
      <c r="AC1311" s="80"/>
      <c r="AD1311" s="80"/>
      <c r="AE1311" s="80"/>
      <c r="AF1311" s="80"/>
      <c r="AG1311" s="80"/>
      <c r="AH1311" s="80"/>
      <c r="AI1311" s="80"/>
      <c r="AJ1311" s="80"/>
      <c r="AK1311" s="80"/>
      <c r="AL1311" s="80"/>
      <c r="AM1311" s="80"/>
      <c r="AN1311" s="80"/>
      <c r="AO1311" s="80"/>
      <c r="AP1311" s="80"/>
      <c r="AQ1311" s="80"/>
      <c r="AR1311" s="80"/>
      <c r="AS1311" s="80"/>
      <c r="AT1311" s="80"/>
      <c r="AU1311" s="80"/>
      <c r="AV1311" s="80"/>
      <c r="AW1311" s="80"/>
      <c r="AX1311" s="80"/>
    </row>
    <row r="1312" spans="1:50" x14ac:dyDescent="0.25">
      <c r="A1312" s="80"/>
      <c r="B1312" s="80"/>
      <c r="C1312" s="80"/>
      <c r="D1312" s="80"/>
      <c r="E1312" s="80"/>
      <c r="F1312" s="80"/>
      <c r="G1312" s="80"/>
      <c r="H1312" s="80"/>
      <c r="I1312" s="80"/>
      <c r="J1312" s="80"/>
      <c r="K1312" s="80"/>
      <c r="L1312" s="80"/>
      <c r="M1312" s="80"/>
      <c r="N1312" s="80"/>
      <c r="O1312" s="80"/>
      <c r="P1312" s="80"/>
      <c r="Q1312" s="80"/>
      <c r="R1312" s="80"/>
      <c r="S1312" s="80"/>
      <c r="T1312" s="80"/>
      <c r="U1312" s="80"/>
      <c r="V1312" s="80"/>
      <c r="W1312" s="80"/>
      <c r="X1312" s="80"/>
      <c r="Y1312" s="80"/>
      <c r="Z1312" s="80"/>
      <c r="AA1312" s="80"/>
      <c r="AB1312" s="80"/>
      <c r="AC1312" s="80"/>
      <c r="AD1312" s="80"/>
      <c r="AE1312" s="80"/>
      <c r="AF1312" s="80"/>
      <c r="AG1312" s="80"/>
      <c r="AH1312" s="80"/>
      <c r="AI1312" s="80"/>
      <c r="AJ1312" s="80"/>
      <c r="AK1312" s="80"/>
      <c r="AL1312" s="80"/>
      <c r="AM1312" s="80"/>
      <c r="AN1312" s="80"/>
      <c r="AO1312" s="80"/>
      <c r="AP1312" s="80"/>
      <c r="AQ1312" s="80"/>
      <c r="AR1312" s="80"/>
      <c r="AS1312" s="80"/>
      <c r="AT1312" s="80"/>
      <c r="AU1312" s="80"/>
      <c r="AV1312" s="80"/>
      <c r="AW1312" s="80"/>
      <c r="AX1312" s="80"/>
    </row>
    <row r="1313" spans="1:50" x14ac:dyDescent="0.25">
      <c r="A1313" s="80"/>
      <c r="B1313" s="80"/>
      <c r="C1313" s="80"/>
      <c r="D1313" s="80"/>
      <c r="E1313" s="80"/>
      <c r="F1313" s="80"/>
      <c r="G1313" s="80"/>
      <c r="H1313" s="80"/>
      <c r="I1313" s="80"/>
      <c r="J1313" s="80"/>
      <c r="K1313" s="80"/>
      <c r="L1313" s="80"/>
      <c r="M1313" s="80"/>
      <c r="N1313" s="80"/>
      <c r="O1313" s="80"/>
      <c r="P1313" s="80"/>
      <c r="Q1313" s="80"/>
      <c r="R1313" s="80"/>
      <c r="S1313" s="80"/>
      <c r="T1313" s="80"/>
      <c r="U1313" s="80"/>
      <c r="V1313" s="80"/>
      <c r="W1313" s="80"/>
      <c r="X1313" s="80"/>
      <c r="Y1313" s="80"/>
      <c r="Z1313" s="80"/>
      <c r="AA1313" s="80"/>
      <c r="AB1313" s="80"/>
      <c r="AC1313" s="80"/>
      <c r="AD1313" s="80"/>
      <c r="AE1313" s="80"/>
      <c r="AF1313" s="80"/>
      <c r="AG1313" s="80"/>
      <c r="AH1313" s="80"/>
      <c r="AI1313" s="80"/>
      <c r="AJ1313" s="80"/>
      <c r="AK1313" s="80"/>
      <c r="AL1313" s="80"/>
      <c r="AM1313" s="80"/>
      <c r="AN1313" s="80"/>
      <c r="AO1313" s="80"/>
      <c r="AP1313" s="80"/>
      <c r="AQ1313" s="80"/>
      <c r="AR1313" s="80"/>
      <c r="AS1313" s="80"/>
      <c r="AT1313" s="80"/>
      <c r="AU1313" s="80"/>
      <c r="AV1313" s="80"/>
      <c r="AW1313" s="80"/>
      <c r="AX1313" s="80"/>
    </row>
    <row r="1314" spans="1:50" x14ac:dyDescent="0.25">
      <c r="A1314" s="80"/>
      <c r="B1314" s="80"/>
      <c r="C1314" s="80"/>
      <c r="D1314" s="80"/>
      <c r="E1314" s="80"/>
      <c r="F1314" s="80"/>
      <c r="G1314" s="80"/>
      <c r="H1314" s="80"/>
      <c r="I1314" s="80"/>
      <c r="J1314" s="80"/>
      <c r="K1314" s="80"/>
      <c r="L1314" s="80"/>
      <c r="M1314" s="80"/>
      <c r="N1314" s="80"/>
      <c r="O1314" s="80"/>
      <c r="P1314" s="80"/>
      <c r="Q1314" s="80"/>
      <c r="R1314" s="80"/>
      <c r="S1314" s="80"/>
      <c r="T1314" s="80"/>
      <c r="U1314" s="80"/>
      <c r="V1314" s="80"/>
      <c r="W1314" s="80"/>
      <c r="X1314" s="80"/>
      <c r="Y1314" s="80"/>
      <c r="Z1314" s="80"/>
      <c r="AA1314" s="80"/>
      <c r="AB1314" s="80"/>
      <c r="AC1314" s="80"/>
      <c r="AD1314" s="80"/>
      <c r="AE1314" s="80"/>
      <c r="AF1314" s="80"/>
      <c r="AG1314" s="80"/>
      <c r="AH1314" s="80"/>
      <c r="AI1314" s="80"/>
      <c r="AJ1314" s="80"/>
      <c r="AK1314" s="80"/>
      <c r="AL1314" s="80"/>
      <c r="AM1314" s="80"/>
      <c r="AN1314" s="80"/>
      <c r="AO1314" s="80"/>
      <c r="AP1314" s="80"/>
      <c r="AQ1314" s="80"/>
      <c r="AR1314" s="80"/>
      <c r="AS1314" s="80"/>
      <c r="AT1314" s="80"/>
      <c r="AU1314" s="80"/>
      <c r="AV1314" s="80"/>
      <c r="AW1314" s="80"/>
      <c r="AX1314" s="80"/>
    </row>
    <row r="1315" spans="1:50" x14ac:dyDescent="0.25">
      <c r="A1315" s="80"/>
      <c r="B1315" s="80"/>
      <c r="C1315" s="80"/>
      <c r="D1315" s="80"/>
      <c r="E1315" s="80"/>
      <c r="F1315" s="80"/>
      <c r="G1315" s="80"/>
      <c r="H1315" s="80"/>
      <c r="I1315" s="80"/>
      <c r="J1315" s="80"/>
      <c r="K1315" s="80"/>
      <c r="L1315" s="80"/>
      <c r="M1315" s="80"/>
      <c r="N1315" s="80"/>
      <c r="O1315" s="80"/>
      <c r="P1315" s="80"/>
      <c r="Q1315" s="80"/>
      <c r="R1315" s="80"/>
      <c r="S1315" s="80"/>
      <c r="T1315" s="80"/>
      <c r="U1315" s="80"/>
      <c r="V1315" s="80"/>
      <c r="W1315" s="80"/>
      <c r="X1315" s="80"/>
      <c r="Y1315" s="80"/>
      <c r="Z1315" s="80"/>
      <c r="AA1315" s="80"/>
      <c r="AB1315" s="80"/>
      <c r="AC1315" s="80"/>
      <c r="AD1315" s="80"/>
      <c r="AE1315" s="80"/>
      <c r="AF1315" s="80"/>
      <c r="AG1315" s="80"/>
      <c r="AH1315" s="80"/>
      <c r="AI1315" s="80"/>
      <c r="AJ1315" s="80"/>
      <c r="AK1315" s="80"/>
      <c r="AL1315" s="80"/>
      <c r="AM1315" s="80"/>
      <c r="AN1315" s="80"/>
      <c r="AO1315" s="80"/>
      <c r="AP1315" s="80"/>
      <c r="AQ1315" s="80"/>
      <c r="AR1315" s="80"/>
      <c r="AS1315" s="80"/>
      <c r="AT1315" s="80"/>
      <c r="AU1315" s="80"/>
      <c r="AV1315" s="80"/>
      <c r="AW1315" s="80"/>
      <c r="AX1315" s="80"/>
    </row>
    <row r="1316" spans="1:50" x14ac:dyDescent="0.25">
      <c r="A1316" s="80"/>
      <c r="B1316" s="80"/>
      <c r="C1316" s="80"/>
      <c r="D1316" s="80"/>
      <c r="E1316" s="80"/>
      <c r="F1316" s="80"/>
      <c r="G1316" s="80"/>
      <c r="H1316" s="80"/>
      <c r="I1316" s="80"/>
      <c r="J1316" s="80"/>
      <c r="K1316" s="80"/>
      <c r="L1316" s="80"/>
      <c r="M1316" s="80"/>
      <c r="N1316" s="80"/>
      <c r="O1316" s="80"/>
      <c r="P1316" s="80"/>
      <c r="Q1316" s="80"/>
      <c r="R1316" s="80"/>
      <c r="S1316" s="80"/>
      <c r="T1316" s="80"/>
      <c r="U1316" s="80"/>
      <c r="V1316" s="80"/>
      <c r="W1316" s="80"/>
      <c r="X1316" s="80"/>
      <c r="Y1316" s="80"/>
      <c r="Z1316" s="80"/>
      <c r="AA1316" s="80"/>
      <c r="AB1316" s="80"/>
      <c r="AC1316" s="80"/>
      <c r="AD1316" s="80"/>
      <c r="AE1316" s="80"/>
      <c r="AF1316" s="80"/>
      <c r="AG1316" s="80"/>
      <c r="AH1316" s="80"/>
      <c r="AI1316" s="80"/>
      <c r="AJ1316" s="80"/>
      <c r="AK1316" s="80"/>
      <c r="AL1316" s="80"/>
      <c r="AM1316" s="80"/>
      <c r="AN1316" s="80"/>
      <c r="AO1316" s="80"/>
      <c r="AP1316" s="80"/>
      <c r="AQ1316" s="80"/>
      <c r="AR1316" s="80"/>
      <c r="AS1316" s="80"/>
      <c r="AT1316" s="80"/>
      <c r="AU1316" s="80"/>
      <c r="AV1316" s="80"/>
      <c r="AW1316" s="80"/>
      <c r="AX1316" s="80"/>
    </row>
    <row r="1317" spans="1:50" x14ac:dyDescent="0.25">
      <c r="A1317" s="80"/>
      <c r="B1317" s="80"/>
      <c r="C1317" s="80"/>
      <c r="D1317" s="80"/>
      <c r="E1317" s="80"/>
      <c r="F1317" s="80"/>
      <c r="G1317" s="80"/>
      <c r="H1317" s="80"/>
      <c r="I1317" s="80"/>
      <c r="J1317" s="80"/>
      <c r="K1317" s="80"/>
      <c r="L1317" s="80"/>
      <c r="M1317" s="80"/>
      <c r="N1317" s="80"/>
      <c r="O1317" s="80"/>
      <c r="P1317" s="80"/>
      <c r="Q1317" s="80"/>
      <c r="R1317" s="80"/>
      <c r="S1317" s="80"/>
      <c r="T1317" s="80"/>
      <c r="U1317" s="80"/>
      <c r="V1317" s="80"/>
      <c r="W1317" s="80"/>
      <c r="X1317" s="80"/>
      <c r="Y1317" s="80"/>
      <c r="Z1317" s="80"/>
      <c r="AA1317" s="80"/>
      <c r="AB1317" s="80"/>
      <c r="AC1317" s="80"/>
      <c r="AD1317" s="80"/>
      <c r="AE1317" s="80"/>
      <c r="AF1317" s="80"/>
      <c r="AG1317" s="80"/>
      <c r="AH1317" s="80"/>
      <c r="AI1317" s="80"/>
      <c r="AJ1317" s="80"/>
      <c r="AK1317" s="80"/>
      <c r="AL1317" s="80"/>
      <c r="AM1317" s="80"/>
      <c r="AN1317" s="80"/>
      <c r="AO1317" s="80"/>
      <c r="AP1317" s="80"/>
      <c r="AQ1317" s="80"/>
      <c r="AR1317" s="80"/>
      <c r="AS1317" s="80"/>
      <c r="AT1317" s="80"/>
      <c r="AU1317" s="80"/>
      <c r="AV1317" s="80"/>
      <c r="AW1317" s="80"/>
      <c r="AX1317" s="80"/>
    </row>
    <row r="1318" spans="1:50" x14ac:dyDescent="0.25">
      <c r="A1318" s="80"/>
      <c r="B1318" s="80"/>
      <c r="C1318" s="80"/>
      <c r="D1318" s="80"/>
      <c r="E1318" s="80"/>
      <c r="F1318" s="80"/>
      <c r="G1318" s="80"/>
      <c r="H1318" s="80"/>
      <c r="I1318" s="80"/>
      <c r="J1318" s="80"/>
      <c r="K1318" s="80"/>
      <c r="L1318" s="80"/>
      <c r="M1318" s="80"/>
      <c r="N1318" s="80"/>
      <c r="O1318" s="80"/>
      <c r="P1318" s="80"/>
      <c r="Q1318" s="80"/>
      <c r="R1318" s="80"/>
      <c r="S1318" s="80"/>
      <c r="T1318" s="80"/>
      <c r="U1318" s="80"/>
      <c r="V1318" s="80"/>
      <c r="W1318" s="80"/>
      <c r="X1318" s="80"/>
      <c r="Y1318" s="80"/>
      <c r="Z1318" s="80"/>
      <c r="AA1318" s="80"/>
      <c r="AB1318" s="80"/>
      <c r="AC1318" s="80"/>
      <c r="AD1318" s="80"/>
      <c r="AE1318" s="80"/>
      <c r="AF1318" s="80"/>
      <c r="AG1318" s="80"/>
      <c r="AH1318" s="80"/>
      <c r="AI1318" s="80"/>
      <c r="AJ1318" s="80"/>
      <c r="AK1318" s="80"/>
      <c r="AL1318" s="80"/>
      <c r="AM1318" s="80"/>
      <c r="AN1318" s="80"/>
      <c r="AO1318" s="80"/>
      <c r="AP1318" s="80"/>
      <c r="AQ1318" s="80"/>
      <c r="AR1318" s="80"/>
      <c r="AS1318" s="80"/>
      <c r="AT1318" s="80"/>
      <c r="AU1318" s="80"/>
      <c r="AV1318" s="80"/>
      <c r="AW1318" s="80"/>
      <c r="AX1318" s="80"/>
    </row>
    <row r="1319" spans="1:50" x14ac:dyDescent="0.25">
      <c r="A1319" s="80"/>
      <c r="B1319" s="80"/>
      <c r="C1319" s="80"/>
      <c r="D1319" s="80"/>
      <c r="E1319" s="80"/>
      <c r="F1319" s="80"/>
      <c r="G1319" s="80"/>
      <c r="H1319" s="80"/>
      <c r="I1319" s="80"/>
      <c r="J1319" s="80"/>
      <c r="K1319" s="80"/>
      <c r="L1319" s="80"/>
      <c r="M1319" s="80"/>
      <c r="N1319" s="80"/>
      <c r="O1319" s="80"/>
      <c r="P1319" s="80"/>
      <c r="Q1319" s="80"/>
      <c r="R1319" s="80"/>
      <c r="S1319" s="80"/>
      <c r="T1319" s="80"/>
      <c r="U1319" s="80"/>
      <c r="V1319" s="80"/>
      <c r="W1319" s="80"/>
      <c r="X1319" s="80"/>
      <c r="Y1319" s="80"/>
      <c r="Z1319" s="80"/>
      <c r="AA1319" s="80"/>
      <c r="AB1319" s="80"/>
      <c r="AC1319" s="80"/>
      <c r="AD1319" s="80"/>
      <c r="AE1319" s="80"/>
      <c r="AF1319" s="80"/>
      <c r="AG1319" s="80"/>
      <c r="AH1319" s="80"/>
      <c r="AI1319" s="80"/>
      <c r="AJ1319" s="80"/>
      <c r="AK1319" s="80"/>
      <c r="AL1319" s="80"/>
      <c r="AM1319" s="80"/>
      <c r="AN1319" s="80"/>
      <c r="AO1319" s="80"/>
      <c r="AP1319" s="80"/>
      <c r="AQ1319" s="80"/>
      <c r="AR1319" s="80"/>
      <c r="AS1319" s="80"/>
      <c r="AT1319" s="80"/>
      <c r="AU1319" s="80"/>
      <c r="AV1319" s="80"/>
      <c r="AW1319" s="80"/>
      <c r="AX1319" s="80"/>
    </row>
    <row r="1320" spans="1:50" x14ac:dyDescent="0.25">
      <c r="A1320" s="80"/>
      <c r="B1320" s="80"/>
      <c r="C1320" s="80"/>
      <c r="D1320" s="80"/>
      <c r="E1320" s="80"/>
      <c r="F1320" s="80"/>
      <c r="G1320" s="80"/>
      <c r="H1320" s="80"/>
      <c r="I1320" s="80"/>
      <c r="J1320" s="80"/>
      <c r="K1320" s="80"/>
      <c r="L1320" s="80"/>
      <c r="M1320" s="80"/>
      <c r="N1320" s="80"/>
      <c r="O1320" s="80"/>
      <c r="P1320" s="80"/>
      <c r="Q1320" s="80"/>
      <c r="R1320" s="80"/>
      <c r="S1320" s="80"/>
      <c r="T1320" s="80"/>
      <c r="U1320" s="80"/>
      <c r="V1320" s="80"/>
      <c r="W1320" s="80"/>
      <c r="X1320" s="80"/>
      <c r="Y1320" s="80"/>
      <c r="Z1320" s="80"/>
      <c r="AA1320" s="80"/>
      <c r="AB1320" s="80"/>
      <c r="AC1320" s="80"/>
      <c r="AD1320" s="80"/>
      <c r="AE1320" s="80"/>
      <c r="AF1320" s="80"/>
      <c r="AG1320" s="80"/>
      <c r="AH1320" s="80"/>
      <c r="AI1320" s="80"/>
      <c r="AJ1320" s="80"/>
      <c r="AK1320" s="80"/>
      <c r="AL1320" s="80"/>
      <c r="AM1320" s="80"/>
      <c r="AN1320" s="80"/>
      <c r="AO1320" s="80"/>
      <c r="AP1320" s="80"/>
      <c r="AQ1320" s="80"/>
      <c r="AR1320" s="80"/>
      <c r="AS1320" s="80"/>
      <c r="AT1320" s="80"/>
      <c r="AU1320" s="80"/>
      <c r="AV1320" s="80"/>
      <c r="AW1320" s="80"/>
      <c r="AX1320" s="80"/>
    </row>
    <row r="1321" spans="1:50" x14ac:dyDescent="0.25">
      <c r="A1321" s="80"/>
      <c r="B1321" s="80"/>
      <c r="C1321" s="80"/>
      <c r="D1321" s="80"/>
      <c r="E1321" s="80"/>
      <c r="F1321" s="80"/>
      <c r="G1321" s="80"/>
      <c r="H1321" s="80"/>
      <c r="I1321" s="80"/>
      <c r="J1321" s="80"/>
      <c r="K1321" s="80"/>
      <c r="L1321" s="80"/>
      <c r="M1321" s="80"/>
      <c r="N1321" s="80"/>
      <c r="O1321" s="80"/>
      <c r="P1321" s="80"/>
      <c r="Q1321" s="80"/>
      <c r="R1321" s="80"/>
      <c r="S1321" s="80"/>
      <c r="T1321" s="80"/>
      <c r="U1321" s="80"/>
      <c r="V1321" s="80"/>
      <c r="W1321" s="80"/>
      <c r="X1321" s="80"/>
      <c r="Y1321" s="80"/>
      <c r="Z1321" s="80"/>
      <c r="AA1321" s="80"/>
      <c r="AB1321" s="80"/>
      <c r="AC1321" s="80"/>
      <c r="AD1321" s="80"/>
      <c r="AE1321" s="80"/>
      <c r="AF1321" s="80"/>
      <c r="AG1321" s="80"/>
      <c r="AH1321" s="80"/>
      <c r="AI1321" s="80"/>
      <c r="AJ1321" s="80"/>
      <c r="AK1321" s="80"/>
      <c r="AL1321" s="80"/>
      <c r="AM1321" s="80"/>
      <c r="AN1321" s="80"/>
      <c r="AO1321" s="80"/>
      <c r="AP1321" s="80"/>
      <c r="AQ1321" s="80"/>
      <c r="AR1321" s="80"/>
      <c r="AS1321" s="80"/>
      <c r="AT1321" s="80"/>
      <c r="AU1321" s="80"/>
      <c r="AV1321" s="80"/>
      <c r="AW1321" s="80"/>
      <c r="AX1321" s="80"/>
    </row>
    <row r="1322" spans="1:50" x14ac:dyDescent="0.25">
      <c r="A1322" s="80"/>
      <c r="B1322" s="80"/>
      <c r="C1322" s="80"/>
      <c r="D1322" s="80"/>
      <c r="E1322" s="80"/>
      <c r="F1322" s="80"/>
      <c r="G1322" s="80"/>
      <c r="H1322" s="80"/>
      <c r="I1322" s="80"/>
      <c r="J1322" s="80"/>
      <c r="K1322" s="80"/>
      <c r="L1322" s="80"/>
      <c r="M1322" s="80"/>
      <c r="N1322" s="80"/>
      <c r="O1322" s="80"/>
      <c r="P1322" s="80"/>
      <c r="Q1322" s="80"/>
      <c r="R1322" s="80"/>
      <c r="S1322" s="80"/>
      <c r="T1322" s="80"/>
      <c r="U1322" s="80"/>
      <c r="V1322" s="80"/>
      <c r="W1322" s="80"/>
      <c r="X1322" s="80"/>
      <c r="Y1322" s="80"/>
      <c r="Z1322" s="80"/>
      <c r="AA1322" s="80"/>
      <c r="AB1322" s="80"/>
      <c r="AC1322" s="80"/>
      <c r="AD1322" s="80"/>
      <c r="AE1322" s="80"/>
      <c r="AF1322" s="80"/>
      <c r="AG1322" s="80"/>
      <c r="AH1322" s="80"/>
      <c r="AI1322" s="80"/>
      <c r="AJ1322" s="80"/>
      <c r="AK1322" s="80"/>
      <c r="AL1322" s="80"/>
      <c r="AM1322" s="80"/>
      <c r="AN1322" s="80"/>
      <c r="AO1322" s="80"/>
      <c r="AP1322" s="80"/>
      <c r="AQ1322" s="80"/>
      <c r="AR1322" s="80"/>
      <c r="AS1322" s="80"/>
      <c r="AT1322" s="80"/>
      <c r="AU1322" s="80"/>
      <c r="AV1322" s="80"/>
      <c r="AW1322" s="80"/>
      <c r="AX1322" s="80"/>
    </row>
    <row r="1323" spans="1:50" x14ac:dyDescent="0.25">
      <c r="A1323" s="80"/>
      <c r="B1323" s="80"/>
      <c r="C1323" s="80"/>
      <c r="D1323" s="80"/>
      <c r="E1323" s="80"/>
      <c r="F1323" s="80"/>
      <c r="G1323" s="80"/>
      <c r="H1323" s="80"/>
      <c r="I1323" s="80"/>
      <c r="J1323" s="80"/>
      <c r="K1323" s="80"/>
      <c r="L1323" s="80"/>
      <c r="M1323" s="80"/>
      <c r="N1323" s="80"/>
      <c r="O1323" s="80"/>
      <c r="P1323" s="80"/>
      <c r="Q1323" s="80"/>
      <c r="R1323" s="80"/>
      <c r="S1323" s="80"/>
      <c r="T1323" s="80"/>
      <c r="U1323" s="80"/>
      <c r="V1323" s="80"/>
      <c r="W1323" s="80"/>
      <c r="X1323" s="80"/>
      <c r="Y1323" s="80"/>
      <c r="Z1323" s="80"/>
      <c r="AA1323" s="80"/>
      <c r="AB1323" s="80"/>
      <c r="AC1323" s="80"/>
      <c r="AD1323" s="80"/>
      <c r="AE1323" s="80"/>
      <c r="AF1323" s="80"/>
      <c r="AG1323" s="80"/>
      <c r="AH1323" s="80"/>
      <c r="AI1323" s="80"/>
      <c r="AJ1323" s="80"/>
      <c r="AK1323" s="80"/>
      <c r="AL1323" s="80"/>
      <c r="AM1323" s="80"/>
      <c r="AN1323" s="80"/>
      <c r="AO1323" s="80"/>
      <c r="AP1323" s="80"/>
      <c r="AQ1323" s="80"/>
      <c r="AR1323" s="80"/>
      <c r="AS1323" s="80"/>
      <c r="AT1323" s="80"/>
      <c r="AU1323" s="80"/>
      <c r="AV1323" s="80"/>
      <c r="AW1323" s="80"/>
      <c r="AX1323" s="80"/>
    </row>
    <row r="1324" spans="1:50" x14ac:dyDescent="0.25">
      <c r="A1324" s="80"/>
      <c r="B1324" s="80"/>
      <c r="C1324" s="80"/>
      <c r="D1324" s="80"/>
      <c r="E1324" s="80"/>
      <c r="F1324" s="80"/>
      <c r="G1324" s="80"/>
      <c r="H1324" s="80"/>
      <c r="I1324" s="80"/>
      <c r="J1324" s="80"/>
      <c r="K1324" s="80"/>
      <c r="L1324" s="80"/>
      <c r="M1324" s="80"/>
      <c r="N1324" s="80"/>
      <c r="O1324" s="80"/>
      <c r="P1324" s="80"/>
      <c r="Q1324" s="80"/>
      <c r="R1324" s="80"/>
      <c r="S1324" s="80"/>
      <c r="T1324" s="80"/>
      <c r="U1324" s="80"/>
      <c r="V1324" s="80"/>
      <c r="W1324" s="80"/>
      <c r="X1324" s="80"/>
      <c r="Y1324" s="80"/>
      <c r="Z1324" s="80"/>
      <c r="AA1324" s="80"/>
      <c r="AB1324" s="80"/>
      <c r="AC1324" s="80"/>
      <c r="AD1324" s="80"/>
      <c r="AE1324" s="80"/>
      <c r="AF1324" s="80"/>
      <c r="AG1324" s="80"/>
      <c r="AH1324" s="80"/>
      <c r="AI1324" s="80"/>
      <c r="AJ1324" s="80"/>
      <c r="AK1324" s="80"/>
      <c r="AL1324" s="80"/>
      <c r="AM1324" s="80"/>
      <c r="AN1324" s="80"/>
      <c r="AO1324" s="80"/>
      <c r="AP1324" s="80"/>
      <c r="AQ1324" s="80"/>
      <c r="AR1324" s="80"/>
      <c r="AS1324" s="80"/>
      <c r="AT1324" s="80"/>
      <c r="AU1324" s="80"/>
      <c r="AV1324" s="80"/>
      <c r="AW1324" s="80"/>
      <c r="AX1324" s="80"/>
    </row>
    <row r="1325" spans="1:50" x14ac:dyDescent="0.25">
      <c r="A1325" s="80"/>
      <c r="B1325" s="80"/>
      <c r="C1325" s="80"/>
      <c r="D1325" s="80"/>
      <c r="E1325" s="80"/>
      <c r="F1325" s="80"/>
      <c r="G1325" s="80"/>
      <c r="H1325" s="80"/>
      <c r="I1325" s="80"/>
      <c r="J1325" s="80"/>
      <c r="K1325" s="80"/>
      <c r="L1325" s="80"/>
      <c r="M1325" s="80"/>
      <c r="N1325" s="80"/>
      <c r="O1325" s="80"/>
      <c r="P1325" s="80"/>
      <c r="Q1325" s="80"/>
      <c r="R1325" s="80"/>
      <c r="S1325" s="80"/>
      <c r="T1325" s="80"/>
      <c r="U1325" s="80"/>
      <c r="V1325" s="80"/>
      <c r="W1325" s="80"/>
      <c r="X1325" s="80"/>
      <c r="Y1325" s="80"/>
      <c r="Z1325" s="80"/>
      <c r="AA1325" s="80"/>
      <c r="AB1325" s="80"/>
      <c r="AC1325" s="80"/>
      <c r="AD1325" s="80"/>
      <c r="AE1325" s="80"/>
      <c r="AF1325" s="80"/>
      <c r="AG1325" s="80"/>
      <c r="AH1325" s="80"/>
      <c r="AI1325" s="80"/>
      <c r="AJ1325" s="80"/>
      <c r="AK1325" s="80"/>
      <c r="AL1325" s="80"/>
      <c r="AM1325" s="80"/>
      <c r="AN1325" s="80"/>
      <c r="AO1325" s="80"/>
      <c r="AP1325" s="80"/>
      <c r="AQ1325" s="80"/>
      <c r="AR1325" s="80"/>
      <c r="AS1325" s="80"/>
      <c r="AT1325" s="80"/>
      <c r="AU1325" s="80"/>
      <c r="AV1325" s="80"/>
      <c r="AW1325" s="80"/>
      <c r="AX1325" s="80"/>
    </row>
    <row r="1326" spans="1:50" x14ac:dyDescent="0.25">
      <c r="A1326" s="80"/>
      <c r="B1326" s="80"/>
      <c r="C1326" s="80"/>
      <c r="D1326" s="80"/>
      <c r="E1326" s="80"/>
      <c r="F1326" s="80"/>
      <c r="G1326" s="80"/>
      <c r="H1326" s="80"/>
      <c r="I1326" s="80"/>
      <c r="J1326" s="80"/>
      <c r="K1326" s="80"/>
      <c r="L1326" s="80"/>
      <c r="M1326" s="80"/>
      <c r="N1326" s="80"/>
      <c r="O1326" s="80"/>
      <c r="P1326" s="80"/>
      <c r="Q1326" s="80"/>
      <c r="R1326" s="80"/>
      <c r="S1326" s="80"/>
      <c r="T1326" s="80"/>
      <c r="U1326" s="80"/>
      <c r="V1326" s="80"/>
      <c r="W1326" s="80"/>
      <c r="X1326" s="80"/>
      <c r="Y1326" s="80"/>
      <c r="Z1326" s="80"/>
      <c r="AA1326" s="80"/>
      <c r="AB1326" s="80"/>
      <c r="AC1326" s="80"/>
      <c r="AD1326" s="80"/>
      <c r="AE1326" s="80"/>
      <c r="AF1326" s="80"/>
      <c r="AG1326" s="80"/>
      <c r="AH1326" s="80"/>
      <c r="AI1326" s="80"/>
      <c r="AJ1326" s="80"/>
      <c r="AK1326" s="80"/>
      <c r="AL1326" s="80"/>
      <c r="AM1326" s="80"/>
      <c r="AN1326" s="80"/>
      <c r="AO1326" s="80"/>
      <c r="AP1326" s="80"/>
      <c r="AQ1326" s="80"/>
      <c r="AR1326" s="80"/>
      <c r="AS1326" s="80"/>
      <c r="AT1326" s="80"/>
      <c r="AU1326" s="80"/>
      <c r="AV1326" s="80"/>
      <c r="AW1326" s="80"/>
      <c r="AX1326" s="80"/>
    </row>
    <row r="1327" spans="1:50" x14ac:dyDescent="0.25">
      <c r="A1327" s="80"/>
      <c r="B1327" s="80"/>
      <c r="C1327" s="80"/>
      <c r="D1327" s="80"/>
      <c r="E1327" s="80"/>
      <c r="F1327" s="80"/>
      <c r="G1327" s="80"/>
      <c r="H1327" s="80"/>
      <c r="I1327" s="80"/>
      <c r="J1327" s="80"/>
      <c r="K1327" s="80"/>
      <c r="L1327" s="80"/>
      <c r="M1327" s="80"/>
      <c r="N1327" s="80"/>
      <c r="O1327" s="80"/>
      <c r="P1327" s="80"/>
      <c r="Q1327" s="80"/>
      <c r="R1327" s="80"/>
      <c r="S1327" s="80"/>
      <c r="T1327" s="80"/>
      <c r="U1327" s="80"/>
      <c r="V1327" s="80"/>
      <c r="W1327" s="80"/>
      <c r="X1327" s="80"/>
      <c r="Y1327" s="80"/>
      <c r="Z1327" s="80"/>
      <c r="AA1327" s="80"/>
      <c r="AB1327" s="80"/>
      <c r="AC1327" s="80"/>
      <c r="AD1327" s="80"/>
      <c r="AE1327" s="80"/>
      <c r="AF1327" s="80"/>
      <c r="AG1327" s="80"/>
      <c r="AH1327" s="80"/>
      <c r="AI1327" s="80"/>
      <c r="AJ1327" s="80"/>
      <c r="AK1327" s="80"/>
      <c r="AL1327" s="80"/>
      <c r="AM1327" s="80"/>
      <c r="AN1327" s="80"/>
      <c r="AO1327" s="80"/>
      <c r="AP1327" s="80"/>
      <c r="AQ1327" s="80"/>
      <c r="AR1327" s="80"/>
      <c r="AS1327" s="80"/>
      <c r="AT1327" s="80"/>
      <c r="AU1327" s="80"/>
      <c r="AV1327" s="80"/>
      <c r="AW1327" s="80"/>
      <c r="AX1327" s="80"/>
    </row>
    <row r="1328" spans="1:50" x14ac:dyDescent="0.25">
      <c r="A1328" s="80"/>
      <c r="B1328" s="80"/>
      <c r="C1328" s="80"/>
      <c r="D1328" s="80"/>
      <c r="E1328" s="80"/>
      <c r="F1328" s="80"/>
      <c r="G1328" s="80"/>
      <c r="H1328" s="80"/>
      <c r="I1328" s="80"/>
      <c r="J1328" s="80"/>
      <c r="K1328" s="80"/>
      <c r="L1328" s="80"/>
      <c r="M1328" s="80"/>
      <c r="N1328" s="80"/>
      <c r="O1328" s="80"/>
      <c r="P1328" s="80"/>
      <c r="Q1328" s="80"/>
      <c r="R1328" s="80"/>
      <c r="S1328" s="80"/>
      <c r="T1328" s="80"/>
      <c r="U1328" s="80"/>
      <c r="V1328" s="80"/>
      <c r="W1328" s="80"/>
      <c r="X1328" s="80"/>
      <c r="Y1328" s="80"/>
      <c r="Z1328" s="80"/>
      <c r="AA1328" s="80"/>
      <c r="AB1328" s="80"/>
      <c r="AC1328" s="80"/>
      <c r="AD1328" s="80"/>
      <c r="AE1328" s="80"/>
      <c r="AF1328" s="80"/>
      <c r="AG1328" s="80"/>
      <c r="AH1328" s="80"/>
      <c r="AI1328" s="80"/>
      <c r="AJ1328" s="80"/>
      <c r="AK1328" s="80"/>
      <c r="AL1328" s="80"/>
      <c r="AM1328" s="80"/>
      <c r="AN1328" s="80"/>
      <c r="AO1328" s="80"/>
      <c r="AP1328" s="80"/>
      <c r="AQ1328" s="80"/>
      <c r="AR1328" s="80"/>
      <c r="AS1328" s="80"/>
      <c r="AT1328" s="80"/>
      <c r="AU1328" s="80"/>
      <c r="AV1328" s="80"/>
      <c r="AW1328" s="80"/>
      <c r="AX1328" s="80"/>
    </row>
    <row r="1329" spans="1:50" x14ac:dyDescent="0.25">
      <c r="A1329" s="80"/>
      <c r="B1329" s="80"/>
      <c r="C1329" s="80"/>
      <c r="D1329" s="80"/>
      <c r="E1329" s="80"/>
      <c r="F1329" s="80"/>
      <c r="G1329" s="80"/>
      <c r="H1329" s="80"/>
      <c r="I1329" s="80"/>
      <c r="J1329" s="80"/>
      <c r="K1329" s="80"/>
      <c r="L1329" s="80"/>
      <c r="M1329" s="80"/>
      <c r="N1329" s="80"/>
      <c r="O1329" s="80"/>
      <c r="P1329" s="80"/>
      <c r="Q1329" s="80"/>
      <c r="R1329" s="80"/>
      <c r="S1329" s="80"/>
      <c r="T1329" s="80"/>
      <c r="U1329" s="80"/>
      <c r="V1329" s="80"/>
      <c r="W1329" s="80"/>
      <c r="X1329" s="80"/>
      <c r="Y1329" s="80"/>
      <c r="Z1329" s="80"/>
      <c r="AA1329" s="80"/>
      <c r="AB1329" s="80"/>
      <c r="AC1329" s="80"/>
      <c r="AD1329" s="80"/>
      <c r="AE1329" s="80"/>
      <c r="AF1329" s="80"/>
      <c r="AG1329" s="80"/>
      <c r="AH1329" s="80"/>
      <c r="AI1329" s="80"/>
      <c r="AJ1329" s="80"/>
      <c r="AK1329" s="80"/>
      <c r="AL1329" s="80"/>
      <c r="AM1329" s="80"/>
      <c r="AN1329" s="80"/>
      <c r="AO1329" s="80"/>
      <c r="AP1329" s="80"/>
      <c r="AQ1329" s="80"/>
      <c r="AR1329" s="80"/>
      <c r="AS1329" s="80"/>
      <c r="AT1329" s="80"/>
      <c r="AU1329" s="80"/>
      <c r="AV1329" s="80"/>
      <c r="AW1329" s="80"/>
      <c r="AX1329" s="80"/>
    </row>
    <row r="1330" spans="1:50" x14ac:dyDescent="0.25">
      <c r="A1330" s="80"/>
      <c r="B1330" s="80"/>
      <c r="C1330" s="80"/>
      <c r="D1330" s="80"/>
      <c r="E1330" s="80"/>
      <c r="F1330" s="80"/>
      <c r="G1330" s="80"/>
      <c r="H1330" s="80"/>
      <c r="I1330" s="80"/>
      <c r="J1330" s="80"/>
      <c r="K1330" s="80"/>
      <c r="L1330" s="80"/>
      <c r="M1330" s="80"/>
      <c r="N1330" s="80"/>
      <c r="O1330" s="80"/>
      <c r="P1330" s="80"/>
      <c r="Q1330" s="80"/>
      <c r="R1330" s="80"/>
      <c r="S1330" s="80"/>
      <c r="T1330" s="80"/>
      <c r="U1330" s="80"/>
      <c r="V1330" s="80"/>
      <c r="W1330" s="80"/>
      <c r="X1330" s="80"/>
      <c r="Y1330" s="80"/>
      <c r="Z1330" s="80"/>
      <c r="AA1330" s="80"/>
      <c r="AB1330" s="80"/>
      <c r="AC1330" s="80"/>
      <c r="AD1330" s="80"/>
      <c r="AE1330" s="80"/>
      <c r="AF1330" s="80"/>
      <c r="AG1330" s="80"/>
      <c r="AH1330" s="80"/>
      <c r="AI1330" s="80"/>
      <c r="AJ1330" s="80"/>
      <c r="AK1330" s="80"/>
      <c r="AL1330" s="80"/>
      <c r="AM1330" s="80"/>
      <c r="AN1330" s="80"/>
      <c r="AO1330" s="80"/>
      <c r="AP1330" s="80"/>
      <c r="AQ1330" s="80"/>
      <c r="AR1330" s="80"/>
      <c r="AS1330" s="80"/>
      <c r="AT1330" s="80"/>
      <c r="AU1330" s="80"/>
      <c r="AV1330" s="80"/>
      <c r="AW1330" s="80"/>
      <c r="AX1330" s="80"/>
    </row>
    <row r="1331" spans="1:50" x14ac:dyDescent="0.25">
      <c r="A1331" s="80"/>
      <c r="B1331" s="80"/>
      <c r="C1331" s="80"/>
      <c r="D1331" s="80"/>
      <c r="E1331" s="80"/>
      <c r="F1331" s="80"/>
      <c r="G1331" s="80"/>
      <c r="H1331" s="80"/>
      <c r="I1331" s="80"/>
      <c r="J1331" s="80"/>
      <c r="K1331" s="80"/>
      <c r="L1331" s="80"/>
      <c r="M1331" s="80"/>
      <c r="N1331" s="80"/>
      <c r="O1331" s="80"/>
      <c r="P1331" s="80"/>
      <c r="Q1331" s="80"/>
      <c r="R1331" s="80"/>
      <c r="S1331" s="80"/>
      <c r="T1331" s="80"/>
      <c r="U1331" s="80"/>
      <c r="V1331" s="80"/>
      <c r="W1331" s="80"/>
      <c r="X1331" s="80"/>
      <c r="Y1331" s="80"/>
      <c r="Z1331" s="80"/>
      <c r="AA1331" s="80"/>
      <c r="AB1331" s="80"/>
      <c r="AC1331" s="80"/>
      <c r="AD1331" s="80"/>
      <c r="AE1331" s="80"/>
      <c r="AF1331" s="80"/>
      <c r="AG1331" s="80"/>
      <c r="AH1331" s="80"/>
      <c r="AI1331" s="80"/>
      <c r="AJ1331" s="80"/>
      <c r="AK1331" s="80"/>
      <c r="AL1331" s="80"/>
      <c r="AM1331" s="80"/>
      <c r="AN1331" s="80"/>
      <c r="AO1331" s="80"/>
      <c r="AP1331" s="80"/>
      <c r="AQ1331" s="80"/>
      <c r="AR1331" s="80"/>
      <c r="AS1331" s="80"/>
      <c r="AT1331" s="80"/>
      <c r="AU1331" s="80"/>
      <c r="AV1331" s="80"/>
      <c r="AW1331" s="80"/>
      <c r="AX1331" s="80"/>
    </row>
    <row r="1332" spans="1:50" x14ac:dyDescent="0.25">
      <c r="A1332" s="80"/>
      <c r="B1332" s="80"/>
      <c r="C1332" s="80"/>
      <c r="D1332" s="80"/>
      <c r="E1332" s="80"/>
      <c r="F1332" s="80"/>
      <c r="G1332" s="80"/>
      <c r="H1332" s="80"/>
      <c r="I1332" s="80"/>
      <c r="J1332" s="80"/>
      <c r="K1332" s="80"/>
      <c r="L1332" s="80"/>
      <c r="M1332" s="80"/>
      <c r="N1332" s="80"/>
      <c r="O1332" s="80"/>
      <c r="P1332" s="80"/>
      <c r="Q1332" s="80"/>
      <c r="R1332" s="80"/>
      <c r="S1332" s="80"/>
      <c r="T1332" s="80"/>
      <c r="U1332" s="80"/>
      <c r="V1332" s="80"/>
      <c r="W1332" s="80"/>
      <c r="X1332" s="80"/>
      <c r="Y1332" s="80"/>
      <c r="Z1332" s="80"/>
      <c r="AA1332" s="80"/>
      <c r="AB1332" s="80"/>
      <c r="AC1332" s="80"/>
      <c r="AD1332" s="80"/>
      <c r="AE1332" s="80"/>
      <c r="AF1332" s="80"/>
      <c r="AG1332" s="80"/>
      <c r="AH1332" s="80"/>
      <c r="AI1332" s="80"/>
      <c r="AJ1332" s="80"/>
      <c r="AK1332" s="80"/>
      <c r="AL1332" s="80"/>
      <c r="AM1332" s="80"/>
      <c r="AN1332" s="80"/>
      <c r="AO1332" s="80"/>
      <c r="AP1332" s="80"/>
      <c r="AQ1332" s="80"/>
      <c r="AR1332" s="80"/>
      <c r="AS1332" s="80"/>
      <c r="AT1332" s="80"/>
      <c r="AU1332" s="80"/>
      <c r="AV1332" s="80"/>
      <c r="AW1332" s="80"/>
      <c r="AX1332" s="80"/>
    </row>
    <row r="1333" spans="1:50" x14ac:dyDescent="0.25">
      <c r="A1333" s="80"/>
      <c r="B1333" s="80"/>
      <c r="C1333" s="80"/>
      <c r="D1333" s="80"/>
      <c r="E1333" s="80"/>
      <c r="F1333" s="80"/>
      <c r="G1333" s="80"/>
      <c r="H1333" s="80"/>
      <c r="I1333" s="80"/>
      <c r="J1333" s="80"/>
      <c r="K1333" s="80"/>
      <c r="L1333" s="80"/>
      <c r="M1333" s="80"/>
      <c r="N1333" s="80"/>
      <c r="O1333" s="80"/>
      <c r="P1333" s="80"/>
      <c r="Q1333" s="80"/>
      <c r="R1333" s="80"/>
      <c r="S1333" s="80"/>
      <c r="T1333" s="80"/>
      <c r="U1333" s="80"/>
      <c r="V1333" s="80"/>
      <c r="W1333" s="80"/>
      <c r="X1333" s="80"/>
      <c r="Y1333" s="80"/>
      <c r="Z1333" s="80"/>
      <c r="AA1333" s="80"/>
      <c r="AB1333" s="80"/>
      <c r="AC1333" s="80"/>
      <c r="AD1333" s="80"/>
      <c r="AE1333" s="80"/>
      <c r="AF1333" s="80"/>
      <c r="AG1333" s="80"/>
      <c r="AH1333" s="80"/>
      <c r="AI1333" s="80"/>
      <c r="AJ1333" s="80"/>
      <c r="AK1333" s="80"/>
      <c r="AL1333" s="80"/>
      <c r="AM1333" s="80"/>
      <c r="AN1333" s="80"/>
      <c r="AO1333" s="80"/>
      <c r="AP1333" s="80"/>
      <c r="AQ1333" s="80"/>
      <c r="AR1333" s="80"/>
      <c r="AS1333" s="80"/>
      <c r="AT1333" s="80"/>
      <c r="AU1333" s="80"/>
      <c r="AV1333" s="80"/>
      <c r="AW1333" s="80"/>
      <c r="AX1333" s="80"/>
    </row>
    <row r="1334" spans="1:50" x14ac:dyDescent="0.25">
      <c r="A1334" s="80"/>
      <c r="B1334" s="80"/>
      <c r="C1334" s="80"/>
      <c r="D1334" s="80"/>
      <c r="E1334" s="80"/>
      <c r="F1334" s="80"/>
      <c r="G1334" s="80"/>
      <c r="H1334" s="80"/>
      <c r="I1334" s="80"/>
      <c r="J1334" s="80"/>
      <c r="K1334" s="80"/>
      <c r="L1334" s="80"/>
      <c r="M1334" s="80"/>
      <c r="N1334" s="80"/>
      <c r="O1334" s="80"/>
      <c r="P1334" s="80"/>
      <c r="Q1334" s="80"/>
      <c r="R1334" s="80"/>
      <c r="S1334" s="80"/>
      <c r="T1334" s="80"/>
      <c r="U1334" s="80"/>
      <c r="V1334" s="80"/>
      <c r="W1334" s="80"/>
      <c r="X1334" s="80"/>
      <c r="Y1334" s="80"/>
      <c r="Z1334" s="80"/>
      <c r="AA1334" s="80"/>
      <c r="AB1334" s="80"/>
      <c r="AC1334" s="80"/>
      <c r="AD1334" s="80"/>
      <c r="AE1334" s="80"/>
      <c r="AF1334" s="80"/>
      <c r="AG1334" s="80"/>
      <c r="AH1334" s="80"/>
      <c r="AI1334" s="80"/>
      <c r="AJ1334" s="80"/>
      <c r="AK1334" s="80"/>
      <c r="AL1334" s="80"/>
      <c r="AM1334" s="80"/>
      <c r="AN1334" s="80"/>
      <c r="AO1334" s="80"/>
      <c r="AP1334" s="80"/>
      <c r="AQ1334" s="80"/>
      <c r="AR1334" s="80"/>
      <c r="AS1334" s="80"/>
      <c r="AT1334" s="80"/>
      <c r="AU1334" s="80"/>
      <c r="AV1334" s="80"/>
      <c r="AW1334" s="80"/>
      <c r="AX1334" s="80"/>
    </row>
    <row r="1335" spans="1:50" x14ac:dyDescent="0.25">
      <c r="A1335" s="80"/>
      <c r="B1335" s="80"/>
      <c r="C1335" s="80"/>
      <c r="D1335" s="80"/>
      <c r="E1335" s="80"/>
      <c r="F1335" s="80"/>
      <c r="G1335" s="80"/>
      <c r="H1335" s="80"/>
      <c r="I1335" s="80"/>
      <c r="J1335" s="80"/>
      <c r="K1335" s="80"/>
      <c r="L1335" s="80"/>
      <c r="M1335" s="80"/>
      <c r="N1335" s="80"/>
      <c r="O1335" s="80"/>
      <c r="P1335" s="80"/>
      <c r="Q1335" s="80"/>
      <c r="R1335" s="80"/>
      <c r="S1335" s="80"/>
      <c r="T1335" s="80"/>
      <c r="U1335" s="80"/>
      <c r="V1335" s="80"/>
      <c r="W1335" s="80"/>
      <c r="X1335" s="80"/>
      <c r="Y1335" s="80"/>
      <c r="Z1335" s="80"/>
      <c r="AA1335" s="80"/>
      <c r="AB1335" s="80"/>
      <c r="AC1335" s="80"/>
      <c r="AD1335" s="80"/>
      <c r="AE1335" s="80"/>
      <c r="AF1335" s="80"/>
      <c r="AG1335" s="80"/>
      <c r="AH1335" s="80"/>
      <c r="AI1335" s="80"/>
      <c r="AJ1335" s="80"/>
      <c r="AK1335" s="80"/>
      <c r="AL1335" s="80"/>
      <c r="AM1335" s="80"/>
      <c r="AN1335" s="80"/>
      <c r="AO1335" s="80"/>
      <c r="AP1335" s="80"/>
      <c r="AQ1335" s="80"/>
      <c r="AR1335" s="80"/>
      <c r="AS1335" s="80"/>
      <c r="AT1335" s="80"/>
      <c r="AU1335" s="80"/>
      <c r="AV1335" s="80"/>
      <c r="AW1335" s="80"/>
      <c r="AX1335" s="80"/>
    </row>
    <row r="1336" spans="1:50" x14ac:dyDescent="0.25">
      <c r="A1336" s="80"/>
      <c r="B1336" s="80"/>
      <c r="C1336" s="80"/>
      <c r="D1336" s="80"/>
      <c r="E1336" s="80"/>
      <c r="F1336" s="80"/>
      <c r="G1336" s="80"/>
      <c r="H1336" s="80"/>
      <c r="I1336" s="80"/>
      <c r="J1336" s="80"/>
      <c r="K1336" s="80"/>
      <c r="L1336" s="80"/>
      <c r="M1336" s="80"/>
      <c r="N1336" s="80"/>
      <c r="O1336" s="80"/>
      <c r="P1336" s="80"/>
      <c r="Q1336" s="80"/>
      <c r="R1336" s="80"/>
      <c r="S1336" s="80"/>
      <c r="T1336" s="80"/>
      <c r="U1336" s="80"/>
      <c r="V1336" s="80"/>
      <c r="W1336" s="80"/>
      <c r="X1336" s="80"/>
      <c r="Y1336" s="80"/>
      <c r="Z1336" s="80"/>
      <c r="AA1336" s="80"/>
      <c r="AB1336" s="80"/>
      <c r="AC1336" s="80"/>
      <c r="AD1336" s="80"/>
      <c r="AE1336" s="80"/>
      <c r="AF1336" s="80"/>
      <c r="AG1336" s="80"/>
      <c r="AH1336" s="80"/>
      <c r="AI1336" s="80"/>
      <c r="AJ1336" s="80"/>
      <c r="AK1336" s="80"/>
      <c r="AL1336" s="80"/>
      <c r="AM1336" s="80"/>
      <c r="AN1336" s="80"/>
      <c r="AO1336" s="80"/>
      <c r="AP1336" s="80"/>
      <c r="AQ1336" s="80"/>
      <c r="AR1336" s="80"/>
      <c r="AS1336" s="80"/>
      <c r="AT1336" s="80"/>
      <c r="AU1336" s="80"/>
      <c r="AV1336" s="80"/>
      <c r="AW1336" s="80"/>
      <c r="AX1336" s="80"/>
    </row>
    <row r="1337" spans="1:50" x14ac:dyDescent="0.25">
      <c r="A1337" s="80"/>
      <c r="B1337" s="80"/>
      <c r="C1337" s="80"/>
      <c r="D1337" s="80"/>
      <c r="E1337" s="80"/>
      <c r="F1337" s="80"/>
      <c r="G1337" s="80"/>
      <c r="H1337" s="80"/>
      <c r="I1337" s="80"/>
      <c r="J1337" s="80"/>
      <c r="K1337" s="80"/>
      <c r="L1337" s="80"/>
      <c r="M1337" s="80"/>
      <c r="N1337" s="80"/>
      <c r="O1337" s="80"/>
      <c r="P1337" s="80"/>
      <c r="Q1337" s="80"/>
      <c r="R1337" s="80"/>
      <c r="S1337" s="80"/>
      <c r="T1337" s="80"/>
      <c r="U1337" s="80"/>
      <c r="V1337" s="80"/>
      <c r="W1337" s="80"/>
      <c r="X1337" s="80"/>
      <c r="Y1337" s="80"/>
      <c r="Z1337" s="80"/>
      <c r="AA1337" s="80"/>
      <c r="AB1337" s="80"/>
      <c r="AC1337" s="80"/>
      <c r="AD1337" s="80"/>
      <c r="AE1337" s="80"/>
      <c r="AF1337" s="80"/>
      <c r="AG1337" s="80"/>
      <c r="AH1337" s="80"/>
      <c r="AI1337" s="80"/>
      <c r="AJ1337" s="80"/>
      <c r="AK1337" s="80"/>
      <c r="AL1337" s="80"/>
      <c r="AM1337" s="80"/>
      <c r="AN1337" s="80"/>
      <c r="AO1337" s="80"/>
      <c r="AP1337" s="80"/>
      <c r="AQ1337" s="80"/>
      <c r="AR1337" s="80"/>
      <c r="AS1337" s="80"/>
      <c r="AT1337" s="80"/>
      <c r="AU1337" s="80"/>
      <c r="AV1337" s="80"/>
      <c r="AW1337" s="80"/>
      <c r="AX1337" s="80"/>
    </row>
    <row r="1338" spans="1:50" x14ac:dyDescent="0.25">
      <c r="A1338" s="80"/>
      <c r="B1338" s="80"/>
      <c r="C1338" s="80"/>
      <c r="D1338" s="80"/>
      <c r="E1338" s="80"/>
      <c r="F1338" s="80"/>
      <c r="G1338" s="80"/>
      <c r="H1338" s="80"/>
      <c r="I1338" s="80"/>
      <c r="J1338" s="80"/>
      <c r="K1338" s="80"/>
      <c r="L1338" s="80"/>
      <c r="M1338" s="80"/>
      <c r="N1338" s="80"/>
      <c r="O1338" s="80"/>
      <c r="P1338" s="80"/>
      <c r="Q1338" s="80"/>
      <c r="R1338" s="80"/>
      <c r="S1338" s="80"/>
      <c r="T1338" s="80"/>
      <c r="U1338" s="80"/>
      <c r="V1338" s="80"/>
      <c r="W1338" s="80"/>
      <c r="X1338" s="80"/>
      <c r="Y1338" s="80"/>
      <c r="Z1338" s="80"/>
      <c r="AA1338" s="80"/>
      <c r="AB1338" s="80"/>
      <c r="AC1338" s="80"/>
      <c r="AD1338" s="80"/>
      <c r="AE1338" s="80"/>
      <c r="AF1338" s="80"/>
      <c r="AG1338" s="80"/>
      <c r="AH1338" s="80"/>
      <c r="AI1338" s="80"/>
      <c r="AJ1338" s="80"/>
      <c r="AK1338" s="80"/>
      <c r="AL1338" s="80"/>
      <c r="AM1338" s="80"/>
      <c r="AN1338" s="80"/>
      <c r="AO1338" s="80"/>
      <c r="AP1338" s="80"/>
      <c r="AQ1338" s="80"/>
      <c r="AR1338" s="80"/>
      <c r="AS1338" s="80"/>
      <c r="AT1338" s="80"/>
      <c r="AU1338" s="80"/>
      <c r="AV1338" s="80"/>
      <c r="AW1338" s="80"/>
      <c r="AX1338" s="80"/>
    </row>
    <row r="1339" spans="1:50" x14ac:dyDescent="0.25">
      <c r="A1339" s="80"/>
      <c r="B1339" s="80"/>
      <c r="C1339" s="80"/>
      <c r="D1339" s="80"/>
      <c r="E1339" s="80"/>
      <c r="F1339" s="80"/>
      <c r="G1339" s="80"/>
      <c r="H1339" s="80"/>
      <c r="I1339" s="80"/>
      <c r="J1339" s="80"/>
      <c r="K1339" s="80"/>
      <c r="L1339" s="80"/>
      <c r="M1339" s="80"/>
      <c r="N1339" s="80"/>
      <c r="O1339" s="80"/>
      <c r="P1339" s="80"/>
      <c r="Q1339" s="80"/>
      <c r="R1339" s="80"/>
      <c r="S1339" s="80"/>
      <c r="T1339" s="80"/>
      <c r="U1339" s="80"/>
      <c r="V1339" s="80"/>
      <c r="W1339" s="80"/>
      <c r="X1339" s="80"/>
      <c r="Y1339" s="80"/>
      <c r="Z1339" s="80"/>
      <c r="AA1339" s="80"/>
      <c r="AB1339" s="80"/>
      <c r="AC1339" s="80"/>
      <c r="AD1339" s="80"/>
      <c r="AE1339" s="80"/>
      <c r="AF1339" s="80"/>
      <c r="AG1339" s="80"/>
      <c r="AH1339" s="80"/>
      <c r="AI1339" s="80"/>
      <c r="AJ1339" s="80"/>
      <c r="AK1339" s="80"/>
      <c r="AL1339" s="80"/>
      <c r="AM1339" s="80"/>
      <c r="AN1339" s="80"/>
      <c r="AO1339" s="80"/>
      <c r="AP1339" s="80"/>
      <c r="AQ1339" s="80"/>
      <c r="AR1339" s="80"/>
      <c r="AS1339" s="80"/>
      <c r="AT1339" s="80"/>
      <c r="AU1339" s="80"/>
      <c r="AV1339" s="80"/>
      <c r="AW1339" s="80"/>
      <c r="AX1339" s="80"/>
    </row>
    <row r="1340" spans="1:50" x14ac:dyDescent="0.25">
      <c r="A1340" s="80"/>
      <c r="B1340" s="80"/>
      <c r="C1340" s="80"/>
      <c r="D1340" s="80"/>
      <c r="E1340" s="80"/>
      <c r="F1340" s="80"/>
      <c r="G1340" s="80"/>
      <c r="H1340" s="80"/>
      <c r="I1340" s="80"/>
      <c r="J1340" s="80"/>
      <c r="K1340" s="80"/>
      <c r="L1340" s="80"/>
      <c r="M1340" s="80"/>
      <c r="N1340" s="80"/>
      <c r="O1340" s="80"/>
      <c r="P1340" s="80"/>
      <c r="Q1340" s="80"/>
      <c r="R1340" s="80"/>
      <c r="S1340" s="80"/>
      <c r="T1340" s="80"/>
      <c r="U1340" s="80"/>
      <c r="V1340" s="80"/>
      <c r="W1340" s="80"/>
      <c r="X1340" s="80"/>
      <c r="Y1340" s="80"/>
      <c r="Z1340" s="80"/>
      <c r="AA1340" s="80"/>
      <c r="AB1340" s="80"/>
      <c r="AC1340" s="80"/>
      <c r="AD1340" s="80"/>
      <c r="AE1340" s="80"/>
      <c r="AF1340" s="80"/>
      <c r="AG1340" s="80"/>
      <c r="AH1340" s="80"/>
      <c r="AI1340" s="80"/>
      <c r="AJ1340" s="80"/>
      <c r="AK1340" s="80"/>
      <c r="AL1340" s="80"/>
      <c r="AM1340" s="80"/>
      <c r="AN1340" s="80"/>
      <c r="AO1340" s="80"/>
      <c r="AP1340" s="80"/>
      <c r="AQ1340" s="80"/>
      <c r="AR1340" s="80"/>
      <c r="AS1340" s="80"/>
      <c r="AT1340" s="80"/>
      <c r="AU1340" s="80"/>
      <c r="AV1340" s="80"/>
      <c r="AW1340" s="80"/>
      <c r="AX1340" s="80"/>
    </row>
    <row r="1341" spans="1:50" x14ac:dyDescent="0.25">
      <c r="A1341" s="80"/>
      <c r="B1341" s="80"/>
      <c r="C1341" s="80"/>
      <c r="D1341" s="80"/>
      <c r="E1341" s="80"/>
      <c r="F1341" s="80"/>
      <c r="G1341" s="80"/>
      <c r="H1341" s="80"/>
      <c r="I1341" s="80"/>
      <c r="J1341" s="80"/>
      <c r="K1341" s="80"/>
      <c r="L1341" s="80"/>
      <c r="M1341" s="80"/>
      <c r="N1341" s="80"/>
      <c r="O1341" s="80"/>
      <c r="P1341" s="80"/>
      <c r="Q1341" s="80"/>
      <c r="R1341" s="80"/>
      <c r="S1341" s="80"/>
      <c r="T1341" s="80"/>
      <c r="U1341" s="80"/>
      <c r="V1341" s="80"/>
      <c r="W1341" s="80"/>
      <c r="X1341" s="80"/>
      <c r="Y1341" s="80"/>
      <c r="Z1341" s="80"/>
      <c r="AA1341" s="80"/>
      <c r="AB1341" s="80"/>
      <c r="AC1341" s="80"/>
      <c r="AD1341" s="80"/>
      <c r="AE1341" s="80"/>
      <c r="AF1341" s="80"/>
      <c r="AG1341" s="80"/>
      <c r="AH1341" s="80"/>
      <c r="AI1341" s="80"/>
      <c r="AJ1341" s="80"/>
      <c r="AK1341" s="80"/>
      <c r="AL1341" s="80"/>
      <c r="AM1341" s="80"/>
      <c r="AN1341" s="80"/>
      <c r="AO1341" s="80"/>
      <c r="AP1341" s="80"/>
      <c r="AQ1341" s="80"/>
      <c r="AR1341" s="80"/>
      <c r="AS1341" s="80"/>
      <c r="AT1341" s="80"/>
      <c r="AU1341" s="80"/>
      <c r="AV1341" s="80"/>
      <c r="AW1341" s="80"/>
      <c r="AX1341" s="80"/>
    </row>
    <row r="1342" spans="1:50" x14ac:dyDescent="0.25">
      <c r="A1342" s="80"/>
      <c r="B1342" s="80"/>
      <c r="C1342" s="80"/>
      <c r="D1342" s="80"/>
      <c r="E1342" s="80"/>
      <c r="F1342" s="80"/>
      <c r="G1342" s="80"/>
      <c r="H1342" s="80"/>
      <c r="I1342" s="80"/>
      <c r="J1342" s="80"/>
      <c r="K1342" s="80"/>
      <c r="L1342" s="80"/>
      <c r="M1342" s="80"/>
      <c r="N1342" s="80"/>
      <c r="O1342" s="80"/>
      <c r="P1342" s="80"/>
      <c r="Q1342" s="80"/>
      <c r="R1342" s="80"/>
      <c r="S1342" s="80"/>
      <c r="T1342" s="80"/>
      <c r="U1342" s="80"/>
      <c r="V1342" s="80"/>
      <c r="W1342" s="80"/>
      <c r="X1342" s="80"/>
      <c r="Y1342" s="80"/>
      <c r="Z1342" s="80"/>
      <c r="AA1342" s="80"/>
      <c r="AB1342" s="80"/>
      <c r="AC1342" s="80"/>
      <c r="AD1342" s="80"/>
      <c r="AE1342" s="80"/>
      <c r="AF1342" s="80"/>
      <c r="AG1342" s="80"/>
      <c r="AH1342" s="80"/>
      <c r="AI1342" s="80"/>
      <c r="AJ1342" s="80"/>
      <c r="AK1342" s="80"/>
      <c r="AL1342" s="80"/>
      <c r="AM1342" s="80"/>
      <c r="AN1342" s="80"/>
      <c r="AO1342" s="80"/>
      <c r="AP1342" s="80"/>
      <c r="AQ1342" s="80"/>
      <c r="AR1342" s="80"/>
      <c r="AS1342" s="80"/>
      <c r="AT1342" s="80"/>
      <c r="AU1342" s="80"/>
      <c r="AV1342" s="80"/>
      <c r="AW1342" s="80"/>
      <c r="AX1342" s="80"/>
    </row>
    <row r="1343" spans="1:50" x14ac:dyDescent="0.25">
      <c r="A1343" s="80"/>
      <c r="B1343" s="80"/>
      <c r="C1343" s="80"/>
      <c r="D1343" s="80"/>
      <c r="E1343" s="80"/>
      <c r="F1343" s="80"/>
      <c r="G1343" s="80"/>
      <c r="H1343" s="80"/>
      <c r="I1343" s="80"/>
      <c r="J1343" s="80"/>
      <c r="K1343" s="80"/>
      <c r="L1343" s="80"/>
      <c r="M1343" s="80"/>
      <c r="N1343" s="80"/>
      <c r="O1343" s="80"/>
      <c r="P1343" s="80"/>
      <c r="Q1343" s="80"/>
      <c r="R1343" s="80"/>
      <c r="S1343" s="80"/>
      <c r="T1343" s="80"/>
      <c r="U1343" s="80"/>
      <c r="V1343" s="80"/>
      <c r="W1343" s="80"/>
      <c r="X1343" s="80"/>
      <c r="Y1343" s="80"/>
      <c r="Z1343" s="80"/>
      <c r="AA1343" s="80"/>
      <c r="AB1343" s="80"/>
      <c r="AC1343" s="80"/>
      <c r="AD1343" s="80"/>
      <c r="AE1343" s="80"/>
      <c r="AF1343" s="80"/>
      <c r="AG1343" s="80"/>
      <c r="AH1343" s="80"/>
      <c r="AI1343" s="80"/>
      <c r="AJ1343" s="80"/>
      <c r="AK1343" s="80"/>
      <c r="AL1343" s="80"/>
      <c r="AM1343" s="80"/>
      <c r="AN1343" s="80"/>
      <c r="AO1343" s="80"/>
      <c r="AP1343" s="80"/>
      <c r="AQ1343" s="80"/>
      <c r="AR1343" s="80"/>
      <c r="AS1343" s="80"/>
      <c r="AT1343" s="80"/>
      <c r="AU1343" s="80"/>
      <c r="AV1343" s="80"/>
      <c r="AW1343" s="80"/>
      <c r="AX1343" s="80"/>
    </row>
    <row r="1344" spans="1:50" x14ac:dyDescent="0.25">
      <c r="A1344" s="80"/>
      <c r="B1344" s="80"/>
      <c r="C1344" s="80"/>
      <c r="D1344" s="80"/>
      <c r="E1344" s="80"/>
      <c r="F1344" s="80"/>
      <c r="G1344" s="80"/>
      <c r="H1344" s="80"/>
      <c r="I1344" s="80"/>
      <c r="J1344" s="80"/>
      <c r="K1344" s="80"/>
      <c r="L1344" s="80"/>
      <c r="M1344" s="80"/>
      <c r="N1344" s="80"/>
      <c r="O1344" s="80"/>
      <c r="P1344" s="80"/>
      <c r="Q1344" s="80"/>
      <c r="R1344" s="80"/>
      <c r="S1344" s="80"/>
      <c r="T1344" s="80"/>
      <c r="U1344" s="80"/>
      <c r="V1344" s="80"/>
      <c r="W1344" s="80"/>
      <c r="X1344" s="80"/>
      <c r="Y1344" s="80"/>
      <c r="Z1344" s="80"/>
      <c r="AA1344" s="80"/>
      <c r="AB1344" s="80"/>
      <c r="AC1344" s="80"/>
      <c r="AD1344" s="80"/>
      <c r="AE1344" s="80"/>
      <c r="AF1344" s="80"/>
      <c r="AG1344" s="80"/>
      <c r="AH1344" s="80"/>
      <c r="AI1344" s="80"/>
      <c r="AJ1344" s="80"/>
      <c r="AK1344" s="80"/>
      <c r="AL1344" s="80"/>
      <c r="AM1344" s="80"/>
      <c r="AN1344" s="80"/>
      <c r="AO1344" s="80"/>
      <c r="AP1344" s="80"/>
      <c r="AQ1344" s="80"/>
      <c r="AR1344" s="80"/>
      <c r="AS1344" s="80"/>
      <c r="AT1344" s="80"/>
      <c r="AU1344" s="80"/>
      <c r="AV1344" s="80"/>
      <c r="AW1344" s="80"/>
      <c r="AX1344" s="80"/>
    </row>
    <row r="1345" spans="1:50" x14ac:dyDescent="0.25">
      <c r="A1345" s="80"/>
      <c r="B1345" s="80"/>
      <c r="C1345" s="80"/>
      <c r="D1345" s="80"/>
      <c r="E1345" s="80"/>
      <c r="F1345" s="80"/>
      <c r="G1345" s="80"/>
      <c r="H1345" s="80"/>
      <c r="I1345" s="80"/>
      <c r="J1345" s="80"/>
      <c r="K1345" s="80"/>
      <c r="L1345" s="80"/>
      <c r="M1345" s="80"/>
      <c r="N1345" s="80"/>
      <c r="O1345" s="80"/>
      <c r="P1345" s="80"/>
      <c r="Q1345" s="80"/>
      <c r="R1345" s="80"/>
      <c r="S1345" s="80"/>
      <c r="T1345" s="80"/>
      <c r="U1345" s="80"/>
      <c r="V1345" s="80"/>
      <c r="W1345" s="80"/>
      <c r="X1345" s="80"/>
      <c r="Y1345" s="80"/>
      <c r="Z1345" s="80"/>
      <c r="AA1345" s="80"/>
      <c r="AB1345" s="80"/>
      <c r="AC1345" s="80"/>
      <c r="AD1345" s="80"/>
      <c r="AE1345" s="80"/>
      <c r="AF1345" s="80"/>
      <c r="AG1345" s="80"/>
      <c r="AH1345" s="80"/>
      <c r="AI1345" s="80"/>
      <c r="AJ1345" s="80"/>
      <c r="AK1345" s="80"/>
      <c r="AL1345" s="80"/>
      <c r="AM1345" s="80"/>
      <c r="AN1345" s="80"/>
      <c r="AO1345" s="80"/>
      <c r="AP1345" s="80"/>
      <c r="AQ1345" s="80"/>
      <c r="AR1345" s="80"/>
      <c r="AS1345" s="80"/>
      <c r="AT1345" s="80"/>
      <c r="AU1345" s="80"/>
      <c r="AV1345" s="80"/>
      <c r="AW1345" s="80"/>
      <c r="AX1345" s="80"/>
    </row>
    <row r="1346" spans="1:50" x14ac:dyDescent="0.25">
      <c r="A1346" s="80"/>
      <c r="B1346" s="80"/>
      <c r="C1346" s="80"/>
      <c r="D1346" s="80"/>
      <c r="E1346" s="80"/>
      <c r="F1346" s="80"/>
      <c r="G1346" s="80"/>
      <c r="H1346" s="80"/>
      <c r="I1346" s="80"/>
      <c r="J1346" s="80"/>
      <c r="K1346" s="80"/>
      <c r="L1346" s="80"/>
      <c r="M1346" s="80"/>
      <c r="N1346" s="80"/>
      <c r="O1346" s="80"/>
      <c r="P1346" s="80"/>
      <c r="Q1346" s="80"/>
      <c r="R1346" s="80"/>
      <c r="S1346" s="80"/>
      <c r="T1346" s="80"/>
      <c r="U1346" s="80"/>
      <c r="V1346" s="80"/>
      <c r="W1346" s="80"/>
      <c r="X1346" s="80"/>
      <c r="Y1346" s="80"/>
      <c r="Z1346" s="80"/>
      <c r="AA1346" s="80"/>
      <c r="AB1346" s="80"/>
      <c r="AC1346" s="80"/>
      <c r="AD1346" s="80"/>
      <c r="AE1346" s="80"/>
      <c r="AF1346" s="80"/>
      <c r="AG1346" s="80"/>
      <c r="AH1346" s="80"/>
      <c r="AI1346" s="80"/>
      <c r="AJ1346" s="80"/>
      <c r="AK1346" s="80"/>
      <c r="AL1346" s="80"/>
      <c r="AM1346" s="80"/>
      <c r="AN1346" s="80"/>
      <c r="AO1346" s="80"/>
      <c r="AP1346" s="80"/>
      <c r="AQ1346" s="80"/>
      <c r="AR1346" s="80"/>
      <c r="AS1346" s="80"/>
      <c r="AT1346" s="80"/>
      <c r="AU1346" s="80"/>
      <c r="AV1346" s="80"/>
      <c r="AW1346" s="80"/>
      <c r="AX1346" s="80"/>
    </row>
    <row r="1347" spans="1:50" x14ac:dyDescent="0.25">
      <c r="A1347" s="80"/>
      <c r="B1347" s="80"/>
      <c r="C1347" s="80"/>
      <c r="D1347" s="80"/>
      <c r="E1347" s="80"/>
      <c r="F1347" s="80"/>
      <c r="G1347" s="80"/>
      <c r="H1347" s="80"/>
      <c r="I1347" s="80"/>
      <c r="J1347" s="80"/>
      <c r="K1347" s="80"/>
      <c r="L1347" s="80"/>
      <c r="M1347" s="80"/>
      <c r="N1347" s="80"/>
      <c r="O1347" s="80"/>
      <c r="P1347" s="80"/>
      <c r="Q1347" s="80"/>
      <c r="R1347" s="80"/>
      <c r="S1347" s="80"/>
      <c r="T1347" s="80"/>
      <c r="U1347" s="80"/>
      <c r="V1347" s="80"/>
      <c r="W1347" s="80"/>
      <c r="X1347" s="80"/>
      <c r="Y1347" s="80"/>
      <c r="Z1347" s="80"/>
      <c r="AA1347" s="80"/>
      <c r="AB1347" s="80"/>
      <c r="AC1347" s="80"/>
      <c r="AD1347" s="80"/>
      <c r="AE1347" s="80"/>
      <c r="AF1347" s="80"/>
      <c r="AG1347" s="80"/>
      <c r="AH1347" s="80"/>
      <c r="AI1347" s="80"/>
      <c r="AJ1347" s="80"/>
      <c r="AK1347" s="80"/>
      <c r="AL1347" s="80"/>
      <c r="AM1347" s="80"/>
      <c r="AN1347" s="80"/>
      <c r="AO1347" s="80"/>
      <c r="AP1347" s="80"/>
      <c r="AQ1347" s="80"/>
      <c r="AR1347" s="80"/>
      <c r="AS1347" s="80"/>
      <c r="AT1347" s="80"/>
      <c r="AU1347" s="80"/>
      <c r="AV1347" s="80"/>
      <c r="AW1347" s="80"/>
      <c r="AX1347" s="80"/>
    </row>
    <row r="1348" spans="1:50" x14ac:dyDescent="0.25">
      <c r="A1348" s="80"/>
      <c r="B1348" s="80"/>
      <c r="C1348" s="80"/>
      <c r="D1348" s="80"/>
      <c r="E1348" s="80"/>
      <c r="F1348" s="80"/>
      <c r="G1348" s="80"/>
      <c r="H1348" s="80"/>
      <c r="I1348" s="80"/>
      <c r="J1348" s="80"/>
      <c r="K1348" s="80"/>
      <c r="L1348" s="80"/>
      <c r="M1348" s="80"/>
      <c r="N1348" s="80"/>
      <c r="O1348" s="80"/>
      <c r="P1348" s="80"/>
      <c r="Q1348" s="80"/>
      <c r="R1348" s="80"/>
      <c r="S1348" s="80"/>
      <c r="T1348" s="80"/>
      <c r="U1348" s="80"/>
      <c r="V1348" s="80"/>
      <c r="W1348" s="80"/>
      <c r="X1348" s="80"/>
      <c r="Y1348" s="80"/>
      <c r="Z1348" s="80"/>
      <c r="AA1348" s="80"/>
      <c r="AB1348" s="80"/>
      <c r="AC1348" s="80"/>
      <c r="AD1348" s="80"/>
      <c r="AE1348" s="80"/>
      <c r="AF1348" s="80"/>
      <c r="AG1348" s="80"/>
      <c r="AH1348" s="80"/>
      <c r="AI1348" s="80"/>
      <c r="AJ1348" s="80"/>
      <c r="AK1348" s="80"/>
      <c r="AL1348" s="80"/>
      <c r="AM1348" s="80"/>
      <c r="AN1348" s="80"/>
      <c r="AO1348" s="80"/>
      <c r="AP1348" s="80"/>
      <c r="AQ1348" s="80"/>
      <c r="AR1348" s="80"/>
      <c r="AS1348" s="80"/>
      <c r="AT1348" s="80"/>
      <c r="AU1348" s="80"/>
      <c r="AV1348" s="80"/>
      <c r="AW1348" s="80"/>
      <c r="AX1348" s="80"/>
    </row>
    <row r="1349" spans="1:50" x14ac:dyDescent="0.25">
      <c r="A1349" s="80"/>
      <c r="B1349" s="80"/>
      <c r="C1349" s="80"/>
      <c r="D1349" s="80"/>
      <c r="E1349" s="80"/>
      <c r="F1349" s="80"/>
      <c r="G1349" s="80"/>
      <c r="H1349" s="80"/>
      <c r="I1349" s="80"/>
      <c r="J1349" s="80"/>
      <c r="K1349" s="80"/>
      <c r="L1349" s="80"/>
      <c r="M1349" s="80"/>
      <c r="N1349" s="80"/>
      <c r="O1349" s="80"/>
      <c r="P1349" s="80"/>
      <c r="Q1349" s="80"/>
      <c r="R1349" s="80"/>
      <c r="S1349" s="80"/>
      <c r="T1349" s="80"/>
      <c r="U1349" s="80"/>
      <c r="V1349" s="80"/>
      <c r="W1349" s="80"/>
      <c r="X1349" s="80"/>
      <c r="Y1349" s="80"/>
      <c r="Z1349" s="80"/>
      <c r="AA1349" s="80"/>
      <c r="AB1349" s="80"/>
      <c r="AC1349" s="80"/>
      <c r="AD1349" s="80"/>
      <c r="AE1349" s="80"/>
      <c r="AF1349" s="80"/>
      <c r="AG1349" s="80"/>
      <c r="AH1349" s="80"/>
      <c r="AI1349" s="80"/>
      <c r="AJ1349" s="80"/>
      <c r="AK1349" s="80"/>
      <c r="AL1349" s="80"/>
      <c r="AM1349" s="80"/>
      <c r="AN1349" s="80"/>
      <c r="AO1349" s="80"/>
      <c r="AP1349" s="80"/>
      <c r="AQ1349" s="80"/>
      <c r="AR1349" s="80"/>
      <c r="AS1349" s="80"/>
      <c r="AT1349" s="80"/>
      <c r="AU1349" s="80"/>
      <c r="AV1349" s="80"/>
      <c r="AW1349" s="80"/>
      <c r="AX1349" s="80"/>
    </row>
    <row r="1350" spans="1:50" x14ac:dyDescent="0.25">
      <c r="A1350" s="80"/>
      <c r="B1350" s="80"/>
      <c r="C1350" s="80"/>
      <c r="D1350" s="80"/>
      <c r="E1350" s="80"/>
      <c r="F1350" s="80"/>
      <c r="G1350" s="80"/>
      <c r="H1350" s="80"/>
      <c r="I1350" s="80"/>
      <c r="J1350" s="80"/>
      <c r="K1350" s="80"/>
      <c r="L1350" s="80"/>
      <c r="M1350" s="80"/>
      <c r="N1350" s="80"/>
      <c r="O1350" s="80"/>
      <c r="P1350" s="80"/>
      <c r="Q1350" s="80"/>
      <c r="R1350" s="80"/>
      <c r="S1350" s="80"/>
      <c r="T1350" s="80"/>
      <c r="U1350" s="80"/>
      <c r="V1350" s="80"/>
      <c r="W1350" s="80"/>
      <c r="X1350" s="80"/>
      <c r="Y1350" s="80"/>
      <c r="Z1350" s="80"/>
      <c r="AA1350" s="80"/>
      <c r="AB1350" s="80"/>
      <c r="AC1350" s="80"/>
      <c r="AD1350" s="80"/>
      <c r="AE1350" s="80"/>
      <c r="AF1350" s="80"/>
      <c r="AG1350" s="80"/>
      <c r="AH1350" s="80"/>
      <c r="AI1350" s="80"/>
      <c r="AJ1350" s="80"/>
      <c r="AK1350" s="80"/>
      <c r="AL1350" s="80"/>
      <c r="AM1350" s="80"/>
      <c r="AN1350" s="80"/>
      <c r="AO1350" s="80"/>
      <c r="AP1350" s="80"/>
      <c r="AQ1350" s="80"/>
      <c r="AR1350" s="80"/>
      <c r="AS1350" s="80"/>
      <c r="AT1350" s="80"/>
      <c r="AU1350" s="80"/>
      <c r="AV1350" s="80"/>
      <c r="AW1350" s="80"/>
      <c r="AX1350" s="80"/>
    </row>
    <row r="1351" spans="1:50" x14ac:dyDescent="0.25">
      <c r="A1351" s="80"/>
      <c r="B1351" s="80"/>
      <c r="C1351" s="80"/>
      <c r="D1351" s="80"/>
      <c r="E1351" s="80"/>
      <c r="F1351" s="80"/>
      <c r="G1351" s="80"/>
      <c r="H1351" s="80"/>
      <c r="I1351" s="80"/>
      <c r="J1351" s="80"/>
      <c r="K1351" s="80"/>
      <c r="L1351" s="80"/>
      <c r="M1351" s="80"/>
      <c r="N1351" s="80"/>
      <c r="O1351" s="80"/>
      <c r="P1351" s="80"/>
      <c r="Q1351" s="80"/>
      <c r="R1351" s="80"/>
      <c r="S1351" s="80"/>
      <c r="T1351" s="80"/>
      <c r="U1351" s="80"/>
      <c r="V1351" s="80"/>
      <c r="W1351" s="80"/>
      <c r="X1351" s="80"/>
      <c r="Y1351" s="80"/>
      <c r="Z1351" s="80"/>
      <c r="AA1351" s="80"/>
      <c r="AB1351" s="80"/>
      <c r="AC1351" s="80"/>
      <c r="AD1351" s="80"/>
      <c r="AE1351" s="80"/>
      <c r="AF1351" s="80"/>
      <c r="AG1351" s="80"/>
      <c r="AH1351" s="80"/>
      <c r="AI1351" s="80"/>
      <c r="AJ1351" s="80"/>
      <c r="AK1351" s="80"/>
      <c r="AL1351" s="80"/>
      <c r="AM1351" s="80"/>
      <c r="AN1351" s="80"/>
      <c r="AO1351" s="80"/>
      <c r="AP1351" s="80"/>
      <c r="AQ1351" s="80"/>
      <c r="AR1351" s="80"/>
      <c r="AS1351" s="80"/>
      <c r="AT1351" s="80"/>
      <c r="AU1351" s="80"/>
      <c r="AV1351" s="80"/>
      <c r="AW1351" s="80"/>
      <c r="AX1351" s="80"/>
    </row>
    <row r="1352" spans="1:50" x14ac:dyDescent="0.25">
      <c r="A1352" s="80"/>
      <c r="B1352" s="80"/>
      <c r="C1352" s="80"/>
      <c r="D1352" s="80"/>
      <c r="E1352" s="80"/>
      <c r="F1352" s="80"/>
      <c r="G1352" s="80"/>
      <c r="H1352" s="80"/>
      <c r="I1352" s="80"/>
      <c r="J1352" s="80"/>
      <c r="K1352" s="80"/>
      <c r="L1352" s="80"/>
      <c r="M1352" s="80"/>
      <c r="N1352" s="80"/>
      <c r="O1352" s="80"/>
      <c r="P1352" s="80"/>
      <c r="Q1352" s="80"/>
      <c r="R1352" s="80"/>
      <c r="S1352" s="80"/>
      <c r="T1352" s="80"/>
      <c r="U1352" s="80"/>
      <c r="V1352" s="80"/>
      <c r="W1352" s="80"/>
      <c r="X1352" s="80"/>
      <c r="Y1352" s="80"/>
      <c r="Z1352" s="80"/>
      <c r="AA1352" s="80"/>
      <c r="AB1352" s="80"/>
      <c r="AC1352" s="80"/>
      <c r="AD1352" s="80"/>
      <c r="AE1352" s="80"/>
      <c r="AF1352" s="80"/>
      <c r="AG1352" s="80"/>
      <c r="AH1352" s="80"/>
      <c r="AI1352" s="80"/>
      <c r="AJ1352" s="80"/>
      <c r="AK1352" s="80"/>
      <c r="AL1352" s="80"/>
      <c r="AM1352" s="80"/>
      <c r="AN1352" s="80"/>
      <c r="AO1352" s="80"/>
      <c r="AP1352" s="80"/>
      <c r="AQ1352" s="80"/>
      <c r="AR1352" s="80"/>
      <c r="AS1352" s="80"/>
      <c r="AT1352" s="80"/>
      <c r="AU1352" s="80"/>
      <c r="AV1352" s="80"/>
      <c r="AW1352" s="80"/>
      <c r="AX1352" s="80"/>
    </row>
    <row r="1353" spans="1:50" x14ac:dyDescent="0.25">
      <c r="A1353" s="80"/>
      <c r="B1353" s="80"/>
      <c r="C1353" s="80"/>
      <c r="D1353" s="80"/>
      <c r="E1353" s="80"/>
      <c r="F1353" s="80"/>
      <c r="G1353" s="80"/>
      <c r="H1353" s="80"/>
      <c r="I1353" s="80"/>
      <c r="J1353" s="80"/>
      <c r="K1353" s="80"/>
      <c r="L1353" s="80"/>
      <c r="M1353" s="80"/>
      <c r="N1353" s="80"/>
      <c r="O1353" s="80"/>
      <c r="P1353" s="80"/>
      <c r="Q1353" s="80"/>
      <c r="R1353" s="80"/>
      <c r="S1353" s="80"/>
      <c r="T1353" s="80"/>
      <c r="U1353" s="80"/>
      <c r="V1353" s="80"/>
      <c r="W1353" s="80"/>
      <c r="X1353" s="80"/>
      <c r="Y1353" s="80"/>
      <c r="Z1353" s="80"/>
      <c r="AA1353" s="80"/>
      <c r="AB1353" s="80"/>
      <c r="AC1353" s="80"/>
      <c r="AD1353" s="80"/>
      <c r="AE1353" s="80"/>
      <c r="AF1353" s="80"/>
      <c r="AG1353" s="80"/>
      <c r="AH1353" s="80"/>
      <c r="AI1353" s="80"/>
      <c r="AJ1353" s="80"/>
      <c r="AK1353" s="80"/>
      <c r="AL1353" s="80"/>
      <c r="AM1353" s="80"/>
      <c r="AN1353" s="80"/>
      <c r="AO1353" s="80"/>
      <c r="AP1353" s="80"/>
      <c r="AQ1353" s="80"/>
      <c r="AR1353" s="80"/>
      <c r="AS1353" s="80"/>
      <c r="AT1353" s="80"/>
      <c r="AU1353" s="80"/>
      <c r="AV1353" s="80"/>
      <c r="AW1353" s="80"/>
      <c r="AX1353" s="80"/>
    </row>
    <row r="1354" spans="1:50" x14ac:dyDescent="0.25">
      <c r="A1354" s="80"/>
      <c r="B1354" s="80"/>
      <c r="C1354" s="80"/>
      <c r="D1354" s="80"/>
      <c r="E1354" s="80"/>
      <c r="F1354" s="80"/>
      <c r="G1354" s="80"/>
      <c r="H1354" s="80"/>
      <c r="I1354" s="80"/>
      <c r="J1354" s="80"/>
      <c r="K1354" s="80"/>
      <c r="L1354" s="80"/>
      <c r="M1354" s="80"/>
      <c r="N1354" s="80"/>
      <c r="O1354" s="80"/>
      <c r="P1354" s="80"/>
      <c r="Q1354" s="80"/>
      <c r="R1354" s="80"/>
      <c r="S1354" s="80"/>
      <c r="T1354" s="80"/>
      <c r="U1354" s="80"/>
      <c r="V1354" s="80"/>
      <c r="W1354" s="80"/>
      <c r="X1354" s="80"/>
      <c r="Y1354" s="80"/>
      <c r="Z1354" s="80"/>
      <c r="AA1354" s="80"/>
      <c r="AB1354" s="80"/>
      <c r="AC1354" s="80"/>
      <c r="AD1354" s="80"/>
      <c r="AE1354" s="80"/>
      <c r="AF1354" s="80"/>
      <c r="AG1354" s="80"/>
      <c r="AH1354" s="80"/>
      <c r="AI1354" s="80"/>
      <c r="AJ1354" s="80"/>
      <c r="AK1354" s="80"/>
      <c r="AL1354" s="80"/>
      <c r="AM1354" s="80"/>
      <c r="AN1354" s="80"/>
      <c r="AO1354" s="80"/>
      <c r="AP1354" s="80"/>
      <c r="AQ1354" s="80"/>
      <c r="AR1354" s="80"/>
      <c r="AS1354" s="80"/>
      <c r="AT1354" s="80"/>
      <c r="AU1354" s="80"/>
      <c r="AV1354" s="80"/>
      <c r="AW1354" s="80"/>
      <c r="AX1354" s="80"/>
    </row>
    <row r="1355" spans="1:50" x14ac:dyDescent="0.25">
      <c r="A1355" s="80"/>
      <c r="B1355" s="80"/>
      <c r="C1355" s="80"/>
      <c r="D1355" s="80"/>
      <c r="E1355" s="80"/>
      <c r="F1355" s="80"/>
      <c r="G1355" s="80"/>
      <c r="H1355" s="80"/>
      <c r="I1355" s="80"/>
      <c r="J1355" s="80"/>
      <c r="K1355" s="80"/>
      <c r="L1355" s="80"/>
      <c r="M1355" s="80"/>
      <c r="N1355" s="80"/>
      <c r="O1355" s="80"/>
      <c r="P1355" s="80"/>
      <c r="Q1355" s="80"/>
      <c r="R1355" s="80"/>
      <c r="S1355" s="80"/>
      <c r="T1355" s="80"/>
      <c r="U1355" s="80"/>
      <c r="V1355" s="80"/>
      <c r="W1355" s="80"/>
      <c r="X1355" s="80"/>
      <c r="Y1355" s="80"/>
      <c r="Z1355" s="80"/>
      <c r="AA1355" s="80"/>
      <c r="AB1355" s="80"/>
      <c r="AC1355" s="80"/>
      <c r="AD1355" s="80"/>
      <c r="AE1355" s="80"/>
      <c r="AF1355" s="80"/>
      <c r="AG1355" s="80"/>
      <c r="AH1355" s="80"/>
      <c r="AI1355" s="80"/>
      <c r="AJ1355" s="80"/>
      <c r="AK1355" s="80"/>
      <c r="AL1355" s="80"/>
      <c r="AM1355" s="80"/>
      <c r="AN1355" s="80"/>
      <c r="AO1355" s="80"/>
      <c r="AP1355" s="80"/>
      <c r="AQ1355" s="80"/>
      <c r="AR1355" s="80"/>
      <c r="AS1355" s="80"/>
      <c r="AT1355" s="80"/>
      <c r="AU1355" s="80"/>
      <c r="AV1355" s="80"/>
      <c r="AW1355" s="80"/>
      <c r="AX1355" s="80"/>
    </row>
    <row r="1356" spans="1:50" x14ac:dyDescent="0.25">
      <c r="A1356" s="80"/>
      <c r="B1356" s="80"/>
      <c r="C1356" s="80"/>
      <c r="D1356" s="80"/>
      <c r="E1356" s="80"/>
      <c r="F1356" s="80"/>
      <c r="G1356" s="80"/>
      <c r="H1356" s="80"/>
      <c r="I1356" s="80"/>
      <c r="J1356" s="80"/>
      <c r="K1356" s="80"/>
      <c r="L1356" s="80"/>
      <c r="M1356" s="80"/>
      <c r="N1356" s="80"/>
      <c r="O1356" s="80"/>
      <c r="P1356" s="80"/>
      <c r="Q1356" s="80"/>
      <c r="R1356" s="80"/>
      <c r="S1356" s="80"/>
      <c r="T1356" s="80"/>
      <c r="U1356" s="80"/>
      <c r="V1356" s="80"/>
      <c r="W1356" s="80"/>
      <c r="X1356" s="80"/>
      <c r="Y1356" s="80"/>
      <c r="Z1356" s="80"/>
      <c r="AA1356" s="80"/>
      <c r="AB1356" s="80"/>
      <c r="AC1356" s="80"/>
      <c r="AD1356" s="80"/>
      <c r="AE1356" s="80"/>
      <c r="AF1356" s="80"/>
      <c r="AG1356" s="80"/>
      <c r="AH1356" s="80"/>
      <c r="AI1356" s="80"/>
      <c r="AJ1356" s="80"/>
      <c r="AK1356" s="80"/>
      <c r="AL1356" s="80"/>
      <c r="AM1356" s="80"/>
      <c r="AN1356" s="80"/>
      <c r="AO1356" s="80"/>
      <c r="AP1356" s="80"/>
      <c r="AQ1356" s="80"/>
      <c r="AR1356" s="80"/>
      <c r="AS1356" s="80"/>
      <c r="AT1356" s="80"/>
      <c r="AU1356" s="80"/>
      <c r="AV1356" s="80"/>
      <c r="AW1356" s="80"/>
      <c r="AX1356" s="80"/>
    </row>
    <row r="1357" spans="1:50" x14ac:dyDescent="0.25">
      <c r="A1357" s="80"/>
      <c r="B1357" s="80"/>
      <c r="C1357" s="80"/>
      <c r="D1357" s="80"/>
      <c r="E1357" s="80"/>
      <c r="F1357" s="80"/>
      <c r="G1357" s="80"/>
      <c r="H1357" s="80"/>
      <c r="I1357" s="80"/>
      <c r="J1357" s="80"/>
      <c r="K1357" s="80"/>
      <c r="L1357" s="80"/>
      <c r="M1357" s="80"/>
      <c r="N1357" s="80"/>
      <c r="O1357" s="80"/>
      <c r="P1357" s="80"/>
      <c r="Q1357" s="80"/>
      <c r="R1357" s="80"/>
      <c r="S1357" s="80"/>
      <c r="T1357" s="80"/>
      <c r="U1357" s="80"/>
      <c r="V1357" s="80"/>
      <c r="W1357" s="80"/>
      <c r="X1357" s="80"/>
      <c r="Y1357" s="80"/>
      <c r="Z1357" s="80"/>
      <c r="AA1357" s="80"/>
      <c r="AB1357" s="80"/>
      <c r="AC1357" s="80"/>
      <c r="AD1357" s="80"/>
      <c r="AE1357" s="80"/>
      <c r="AF1357" s="80"/>
      <c r="AG1357" s="80"/>
      <c r="AH1357" s="80"/>
      <c r="AI1357" s="80"/>
      <c r="AJ1357" s="80"/>
      <c r="AK1357" s="80"/>
      <c r="AL1357" s="80"/>
      <c r="AM1357" s="80"/>
      <c r="AN1357" s="80"/>
      <c r="AO1357" s="80"/>
      <c r="AP1357" s="80"/>
      <c r="AQ1357" s="80"/>
      <c r="AR1357" s="80"/>
      <c r="AS1357" s="80"/>
      <c r="AT1357" s="80"/>
      <c r="AU1357" s="80"/>
      <c r="AV1357" s="80"/>
      <c r="AW1357" s="80"/>
      <c r="AX1357" s="80"/>
    </row>
    <row r="1358" spans="1:50" x14ac:dyDescent="0.25">
      <c r="A1358" s="80"/>
      <c r="B1358" s="80"/>
      <c r="C1358" s="80"/>
      <c r="D1358" s="80"/>
      <c r="E1358" s="80"/>
      <c r="F1358" s="80"/>
      <c r="G1358" s="80"/>
      <c r="H1358" s="80"/>
      <c r="I1358" s="80"/>
      <c r="J1358" s="80"/>
      <c r="K1358" s="80"/>
      <c r="L1358" s="80"/>
      <c r="M1358" s="80"/>
      <c r="N1358" s="80"/>
      <c r="O1358" s="80"/>
      <c r="P1358" s="80"/>
      <c r="Q1358" s="80"/>
      <c r="R1358" s="80"/>
      <c r="S1358" s="80"/>
      <c r="T1358" s="80"/>
      <c r="U1358" s="80"/>
      <c r="V1358" s="80"/>
      <c r="W1358" s="80"/>
      <c r="X1358" s="80"/>
      <c r="Y1358" s="80"/>
      <c r="Z1358" s="80"/>
      <c r="AA1358" s="80"/>
      <c r="AB1358" s="80"/>
      <c r="AC1358" s="80"/>
      <c r="AD1358" s="80"/>
      <c r="AE1358" s="80"/>
      <c r="AF1358" s="80"/>
      <c r="AG1358" s="80"/>
      <c r="AH1358" s="80"/>
      <c r="AI1358" s="80"/>
      <c r="AJ1358" s="80"/>
      <c r="AK1358" s="80"/>
      <c r="AL1358" s="80"/>
      <c r="AM1358" s="80"/>
      <c r="AN1358" s="80"/>
      <c r="AO1358" s="80"/>
      <c r="AP1358" s="80"/>
      <c r="AQ1358" s="80"/>
      <c r="AR1358" s="80"/>
      <c r="AS1358" s="80"/>
      <c r="AT1358" s="80"/>
      <c r="AU1358" s="80"/>
      <c r="AV1358" s="80"/>
      <c r="AW1358" s="80"/>
      <c r="AX1358" s="80"/>
    </row>
    <row r="1359" spans="1:50" x14ac:dyDescent="0.25">
      <c r="A1359" s="80"/>
      <c r="B1359" s="80"/>
      <c r="C1359" s="80"/>
      <c r="D1359" s="80"/>
      <c r="E1359" s="80"/>
      <c r="F1359" s="80"/>
      <c r="G1359" s="80"/>
      <c r="H1359" s="80"/>
      <c r="I1359" s="80"/>
      <c r="J1359" s="80"/>
      <c r="K1359" s="80"/>
      <c r="L1359" s="80"/>
      <c r="M1359" s="80"/>
      <c r="N1359" s="80"/>
      <c r="O1359" s="80"/>
      <c r="P1359" s="80"/>
      <c r="Q1359" s="80"/>
      <c r="R1359" s="80"/>
      <c r="S1359" s="80"/>
      <c r="T1359" s="80"/>
      <c r="U1359" s="80"/>
      <c r="V1359" s="80"/>
      <c r="W1359" s="80"/>
      <c r="X1359" s="80"/>
      <c r="Y1359" s="80"/>
      <c r="Z1359" s="80"/>
      <c r="AA1359" s="80"/>
      <c r="AB1359" s="80"/>
      <c r="AC1359" s="80"/>
      <c r="AD1359" s="80"/>
      <c r="AE1359" s="80"/>
      <c r="AF1359" s="80"/>
      <c r="AG1359" s="80"/>
      <c r="AH1359" s="80"/>
      <c r="AI1359" s="80"/>
      <c r="AJ1359" s="80"/>
      <c r="AK1359" s="80"/>
      <c r="AL1359" s="80"/>
      <c r="AM1359" s="80"/>
      <c r="AN1359" s="80"/>
      <c r="AO1359" s="80"/>
      <c r="AP1359" s="80"/>
      <c r="AQ1359" s="80"/>
      <c r="AR1359" s="80"/>
      <c r="AS1359" s="80"/>
      <c r="AT1359" s="80"/>
      <c r="AU1359" s="80"/>
      <c r="AV1359" s="80"/>
      <c r="AW1359" s="80"/>
      <c r="AX1359" s="80"/>
    </row>
    <row r="1360" spans="1:50" x14ac:dyDescent="0.25">
      <c r="A1360" s="80"/>
      <c r="B1360" s="80"/>
      <c r="C1360" s="80"/>
      <c r="D1360" s="80"/>
      <c r="E1360" s="80"/>
      <c r="F1360" s="80"/>
      <c r="G1360" s="80"/>
      <c r="H1360" s="80"/>
      <c r="I1360" s="80"/>
      <c r="J1360" s="80"/>
      <c r="K1360" s="80"/>
      <c r="L1360" s="80"/>
      <c r="M1360" s="80"/>
      <c r="N1360" s="80"/>
      <c r="O1360" s="80"/>
      <c r="P1360" s="80"/>
      <c r="Q1360" s="80"/>
      <c r="R1360" s="80"/>
      <c r="S1360" s="80"/>
      <c r="T1360" s="80"/>
      <c r="U1360" s="80"/>
      <c r="V1360" s="80"/>
      <c r="W1360" s="80"/>
      <c r="X1360" s="80"/>
      <c r="Y1360" s="80"/>
      <c r="Z1360" s="80"/>
      <c r="AA1360" s="80"/>
      <c r="AB1360" s="80"/>
      <c r="AC1360" s="80"/>
      <c r="AD1360" s="80"/>
      <c r="AE1360" s="80"/>
      <c r="AF1360" s="80"/>
      <c r="AG1360" s="80"/>
      <c r="AH1360" s="80"/>
      <c r="AI1360" s="80"/>
      <c r="AJ1360" s="80"/>
      <c r="AK1360" s="80"/>
      <c r="AL1360" s="80"/>
      <c r="AM1360" s="80"/>
      <c r="AN1360" s="80"/>
      <c r="AO1360" s="80"/>
      <c r="AP1360" s="80"/>
      <c r="AQ1360" s="80"/>
      <c r="AR1360" s="80"/>
      <c r="AS1360" s="80"/>
      <c r="AT1360" s="80"/>
      <c r="AU1360" s="80"/>
      <c r="AV1360" s="80"/>
      <c r="AW1360" s="80"/>
      <c r="AX1360" s="80"/>
    </row>
    <row r="1361" spans="1:50" x14ac:dyDescent="0.25">
      <c r="A1361" s="80"/>
      <c r="B1361" s="80"/>
      <c r="C1361" s="80"/>
      <c r="D1361" s="80"/>
      <c r="E1361" s="80"/>
      <c r="F1361" s="80"/>
      <c r="G1361" s="80"/>
      <c r="H1361" s="80"/>
      <c r="I1361" s="80"/>
      <c r="J1361" s="80"/>
      <c r="K1361" s="80"/>
      <c r="L1361" s="80"/>
      <c r="M1361" s="80"/>
      <c r="N1361" s="80"/>
      <c r="O1361" s="80"/>
      <c r="P1361" s="80"/>
      <c r="Q1361" s="80"/>
      <c r="R1361" s="80"/>
      <c r="S1361" s="80"/>
      <c r="T1361" s="80"/>
      <c r="U1361" s="80"/>
      <c r="V1361" s="80"/>
      <c r="W1361" s="80"/>
      <c r="X1361" s="80"/>
      <c r="Y1361" s="80"/>
      <c r="Z1361" s="80"/>
      <c r="AA1361" s="80"/>
      <c r="AB1361" s="80"/>
      <c r="AC1361" s="80"/>
      <c r="AD1361" s="80"/>
      <c r="AE1361" s="80"/>
      <c r="AF1361" s="80"/>
      <c r="AG1361" s="80"/>
      <c r="AH1361" s="80"/>
      <c r="AI1361" s="80"/>
      <c r="AJ1361" s="80"/>
      <c r="AK1361" s="80"/>
      <c r="AL1361" s="80"/>
      <c r="AM1361" s="80"/>
      <c r="AN1361" s="80"/>
      <c r="AO1361" s="80"/>
      <c r="AP1361" s="80"/>
      <c r="AQ1361" s="80"/>
      <c r="AR1361" s="80"/>
      <c r="AS1361" s="80"/>
      <c r="AT1361" s="80"/>
      <c r="AU1361" s="80"/>
      <c r="AV1361" s="80"/>
      <c r="AW1361" s="80"/>
      <c r="AX1361" s="80"/>
    </row>
    <row r="1362" spans="1:50" x14ac:dyDescent="0.25">
      <c r="A1362" s="80"/>
      <c r="B1362" s="80"/>
      <c r="C1362" s="80"/>
      <c r="D1362" s="80"/>
      <c r="E1362" s="80"/>
      <c r="F1362" s="80"/>
      <c r="G1362" s="80"/>
      <c r="H1362" s="80"/>
      <c r="I1362" s="80"/>
      <c r="J1362" s="80"/>
      <c r="K1362" s="80"/>
      <c r="L1362" s="80"/>
      <c r="M1362" s="80"/>
      <c r="N1362" s="80"/>
      <c r="O1362" s="80"/>
      <c r="P1362" s="80"/>
      <c r="Q1362" s="80"/>
      <c r="R1362" s="80"/>
      <c r="S1362" s="80"/>
      <c r="T1362" s="80"/>
      <c r="U1362" s="80"/>
      <c r="V1362" s="80"/>
      <c r="W1362" s="80"/>
      <c r="X1362" s="80"/>
      <c r="Y1362" s="80"/>
      <c r="Z1362" s="80"/>
      <c r="AA1362" s="80"/>
      <c r="AB1362" s="80"/>
      <c r="AC1362" s="80"/>
      <c r="AD1362" s="80"/>
      <c r="AE1362" s="80"/>
      <c r="AF1362" s="80"/>
      <c r="AG1362" s="80"/>
      <c r="AH1362" s="80"/>
      <c r="AI1362" s="80"/>
      <c r="AJ1362" s="80"/>
      <c r="AK1362" s="80"/>
      <c r="AL1362" s="80"/>
      <c r="AM1362" s="80"/>
      <c r="AN1362" s="80"/>
      <c r="AO1362" s="80"/>
      <c r="AP1362" s="80"/>
      <c r="AQ1362" s="80"/>
      <c r="AR1362" s="80"/>
      <c r="AS1362" s="80"/>
      <c r="AT1362" s="80"/>
      <c r="AU1362" s="80"/>
      <c r="AV1362" s="80"/>
      <c r="AW1362" s="80"/>
      <c r="AX1362" s="80"/>
    </row>
    <row r="1363" spans="1:50" x14ac:dyDescent="0.25">
      <c r="A1363" s="80"/>
      <c r="B1363" s="80"/>
      <c r="C1363" s="80"/>
      <c r="D1363" s="80"/>
      <c r="E1363" s="80"/>
      <c r="F1363" s="80"/>
      <c r="G1363" s="80"/>
      <c r="H1363" s="80"/>
      <c r="I1363" s="80"/>
      <c r="J1363" s="80"/>
      <c r="K1363" s="80"/>
      <c r="L1363" s="80"/>
      <c r="M1363" s="80"/>
      <c r="N1363" s="80"/>
      <c r="O1363" s="80"/>
      <c r="P1363" s="80"/>
      <c r="Q1363" s="80"/>
      <c r="R1363" s="80"/>
      <c r="S1363" s="80"/>
      <c r="T1363" s="80"/>
      <c r="U1363" s="80"/>
      <c r="V1363" s="80"/>
      <c r="W1363" s="80"/>
      <c r="X1363" s="80"/>
      <c r="Y1363" s="80"/>
      <c r="Z1363" s="80"/>
      <c r="AA1363" s="80"/>
      <c r="AB1363" s="80"/>
      <c r="AC1363" s="80"/>
      <c r="AD1363" s="80"/>
      <c r="AE1363" s="80"/>
      <c r="AF1363" s="80"/>
      <c r="AG1363" s="80"/>
      <c r="AH1363" s="80"/>
      <c r="AI1363" s="80"/>
      <c r="AJ1363" s="80"/>
      <c r="AK1363" s="80"/>
      <c r="AL1363" s="80"/>
      <c r="AM1363" s="80"/>
      <c r="AN1363" s="80"/>
      <c r="AO1363" s="80"/>
      <c r="AP1363" s="80"/>
      <c r="AQ1363" s="80"/>
      <c r="AR1363" s="80"/>
      <c r="AS1363" s="80"/>
      <c r="AT1363" s="80"/>
      <c r="AU1363" s="80"/>
      <c r="AV1363" s="80"/>
      <c r="AW1363" s="80"/>
      <c r="AX1363" s="80"/>
    </row>
    <row r="1364" spans="1:50" x14ac:dyDescent="0.25">
      <c r="A1364" s="80"/>
      <c r="B1364" s="80"/>
      <c r="C1364" s="80"/>
      <c r="D1364" s="80"/>
      <c r="E1364" s="80"/>
      <c r="F1364" s="80"/>
      <c r="G1364" s="80"/>
      <c r="H1364" s="80"/>
      <c r="I1364" s="80"/>
      <c r="J1364" s="80"/>
      <c r="K1364" s="80"/>
      <c r="L1364" s="80"/>
      <c r="M1364" s="80"/>
      <c r="N1364" s="80"/>
      <c r="O1364" s="80"/>
      <c r="P1364" s="80"/>
      <c r="Q1364" s="80"/>
      <c r="R1364" s="80"/>
      <c r="S1364" s="80"/>
      <c r="T1364" s="80"/>
      <c r="U1364" s="80"/>
      <c r="V1364" s="80"/>
      <c r="W1364" s="80"/>
      <c r="X1364" s="80"/>
      <c r="Y1364" s="80"/>
      <c r="Z1364" s="80"/>
      <c r="AA1364" s="80"/>
      <c r="AB1364" s="80"/>
      <c r="AC1364" s="80"/>
      <c r="AD1364" s="80"/>
      <c r="AE1364" s="80"/>
      <c r="AF1364" s="80"/>
      <c r="AG1364" s="80"/>
      <c r="AH1364" s="80"/>
      <c r="AI1364" s="80"/>
      <c r="AJ1364" s="80"/>
      <c r="AK1364" s="80"/>
      <c r="AL1364" s="80"/>
      <c r="AM1364" s="80"/>
      <c r="AN1364" s="80"/>
      <c r="AO1364" s="80"/>
      <c r="AP1364" s="80"/>
      <c r="AQ1364" s="80"/>
      <c r="AR1364" s="80"/>
      <c r="AS1364" s="80"/>
      <c r="AT1364" s="80"/>
      <c r="AU1364" s="80"/>
      <c r="AV1364" s="80"/>
      <c r="AW1364" s="80"/>
      <c r="AX1364" s="80"/>
    </row>
    <row r="1365" spans="1:50" x14ac:dyDescent="0.25">
      <c r="A1365" s="80"/>
      <c r="B1365" s="80"/>
      <c r="C1365" s="80"/>
      <c r="D1365" s="80"/>
      <c r="E1365" s="80"/>
      <c r="F1365" s="80"/>
      <c r="G1365" s="80"/>
      <c r="H1365" s="80"/>
      <c r="I1365" s="80"/>
      <c r="J1365" s="80"/>
      <c r="K1365" s="80"/>
      <c r="L1365" s="80"/>
      <c r="M1365" s="80"/>
      <c r="N1365" s="80"/>
      <c r="O1365" s="80"/>
      <c r="P1365" s="80"/>
      <c r="Q1365" s="80"/>
      <c r="R1365" s="80"/>
      <c r="S1365" s="80"/>
      <c r="T1365" s="80"/>
      <c r="U1365" s="80"/>
      <c r="V1365" s="80"/>
      <c r="W1365" s="80"/>
      <c r="X1365" s="80"/>
      <c r="Y1365" s="80"/>
      <c r="Z1365" s="80"/>
      <c r="AA1365" s="80"/>
      <c r="AB1365" s="80"/>
      <c r="AC1365" s="80"/>
      <c r="AD1365" s="80"/>
      <c r="AE1365" s="80"/>
      <c r="AF1365" s="80"/>
      <c r="AG1365" s="80"/>
      <c r="AH1365" s="80"/>
      <c r="AI1365" s="80"/>
      <c r="AJ1365" s="80"/>
      <c r="AK1365" s="80"/>
      <c r="AL1365" s="80"/>
      <c r="AM1365" s="80"/>
      <c r="AN1365" s="80"/>
      <c r="AO1365" s="80"/>
      <c r="AP1365" s="80"/>
      <c r="AQ1365" s="80"/>
      <c r="AR1365" s="80"/>
      <c r="AS1365" s="80"/>
      <c r="AT1365" s="80"/>
      <c r="AU1365" s="80"/>
      <c r="AV1365" s="80"/>
      <c r="AW1365" s="80"/>
      <c r="AX1365" s="80"/>
    </row>
    <row r="1366" spans="1:50" x14ac:dyDescent="0.25">
      <c r="A1366" s="80"/>
      <c r="B1366" s="80"/>
      <c r="C1366" s="80"/>
      <c r="D1366" s="80"/>
      <c r="E1366" s="80"/>
      <c r="F1366" s="80"/>
      <c r="G1366" s="80"/>
      <c r="H1366" s="80"/>
      <c r="I1366" s="80"/>
      <c r="J1366" s="80"/>
      <c r="K1366" s="80"/>
      <c r="L1366" s="80"/>
      <c r="M1366" s="80"/>
      <c r="N1366" s="80"/>
      <c r="O1366" s="80"/>
      <c r="P1366" s="80"/>
      <c r="Q1366" s="80"/>
      <c r="R1366" s="80"/>
      <c r="S1366" s="80"/>
      <c r="T1366" s="80"/>
      <c r="U1366" s="80"/>
      <c r="V1366" s="80"/>
      <c r="W1366" s="80"/>
      <c r="X1366" s="80"/>
      <c r="Y1366" s="80"/>
      <c r="Z1366" s="80"/>
      <c r="AA1366" s="80"/>
      <c r="AB1366" s="80"/>
      <c r="AC1366" s="80"/>
      <c r="AD1366" s="80"/>
      <c r="AE1366" s="80"/>
      <c r="AF1366" s="80"/>
      <c r="AG1366" s="80"/>
      <c r="AH1366" s="80"/>
      <c r="AI1366" s="80"/>
      <c r="AJ1366" s="80"/>
      <c r="AK1366" s="80"/>
      <c r="AL1366" s="80"/>
      <c r="AM1366" s="80"/>
      <c r="AN1366" s="80"/>
      <c r="AO1366" s="80"/>
      <c r="AP1366" s="80"/>
      <c r="AQ1366" s="80"/>
      <c r="AR1366" s="80"/>
      <c r="AS1366" s="80"/>
      <c r="AT1366" s="80"/>
      <c r="AU1366" s="80"/>
      <c r="AV1366" s="80"/>
      <c r="AW1366" s="80"/>
      <c r="AX1366" s="80"/>
    </row>
    <row r="1367" spans="1:50" x14ac:dyDescent="0.25">
      <c r="A1367" s="80"/>
      <c r="B1367" s="80"/>
      <c r="C1367" s="80"/>
      <c r="D1367" s="80"/>
      <c r="E1367" s="80"/>
      <c r="F1367" s="80"/>
      <c r="G1367" s="80"/>
      <c r="H1367" s="80"/>
      <c r="I1367" s="80"/>
      <c r="J1367" s="80"/>
      <c r="K1367" s="80"/>
      <c r="L1367" s="80"/>
      <c r="M1367" s="80"/>
      <c r="N1367" s="80"/>
      <c r="O1367" s="80"/>
      <c r="P1367" s="80"/>
      <c r="Q1367" s="80"/>
      <c r="R1367" s="80"/>
      <c r="S1367" s="80"/>
      <c r="T1367" s="80"/>
      <c r="U1367" s="80"/>
      <c r="V1367" s="80"/>
      <c r="W1367" s="80"/>
      <c r="X1367" s="80"/>
      <c r="Y1367" s="80"/>
      <c r="Z1367" s="80"/>
      <c r="AA1367" s="80"/>
      <c r="AB1367" s="80"/>
      <c r="AC1367" s="80"/>
      <c r="AD1367" s="80"/>
      <c r="AE1367" s="80"/>
      <c r="AF1367" s="80"/>
      <c r="AG1367" s="80"/>
      <c r="AH1367" s="80"/>
      <c r="AI1367" s="80"/>
      <c r="AJ1367" s="80"/>
      <c r="AK1367" s="80"/>
      <c r="AL1367" s="80"/>
      <c r="AM1367" s="80"/>
      <c r="AN1367" s="80"/>
      <c r="AO1367" s="80"/>
      <c r="AP1367" s="80"/>
      <c r="AQ1367" s="80"/>
      <c r="AR1367" s="80"/>
      <c r="AS1367" s="80"/>
      <c r="AT1367" s="80"/>
      <c r="AU1367" s="80"/>
      <c r="AV1367" s="80"/>
      <c r="AW1367" s="80"/>
      <c r="AX1367" s="80"/>
    </row>
    <row r="1368" spans="1:50" x14ac:dyDescent="0.25">
      <c r="A1368" s="80"/>
      <c r="B1368" s="80"/>
      <c r="C1368" s="80"/>
      <c r="D1368" s="80"/>
      <c r="E1368" s="80"/>
      <c r="F1368" s="80"/>
      <c r="G1368" s="80"/>
      <c r="H1368" s="80"/>
      <c r="I1368" s="80"/>
      <c r="J1368" s="80"/>
      <c r="K1368" s="80"/>
      <c r="L1368" s="80"/>
      <c r="M1368" s="80"/>
      <c r="N1368" s="80"/>
      <c r="O1368" s="80"/>
      <c r="P1368" s="80"/>
      <c r="Q1368" s="80"/>
      <c r="R1368" s="80"/>
      <c r="S1368" s="80"/>
      <c r="T1368" s="80"/>
      <c r="U1368" s="80"/>
      <c r="V1368" s="80"/>
      <c r="W1368" s="80"/>
      <c r="X1368" s="80"/>
      <c r="Y1368" s="80"/>
      <c r="Z1368" s="80"/>
      <c r="AA1368" s="80"/>
      <c r="AB1368" s="80"/>
      <c r="AC1368" s="80"/>
      <c r="AD1368" s="80"/>
      <c r="AE1368" s="80"/>
      <c r="AF1368" s="80"/>
      <c r="AG1368" s="80"/>
      <c r="AH1368" s="80"/>
      <c r="AI1368" s="80"/>
      <c r="AJ1368" s="80"/>
      <c r="AK1368" s="80"/>
      <c r="AL1368" s="80"/>
      <c r="AM1368" s="80"/>
      <c r="AN1368" s="80"/>
      <c r="AO1368" s="80"/>
      <c r="AP1368" s="80"/>
      <c r="AQ1368" s="80"/>
      <c r="AR1368" s="80"/>
      <c r="AS1368" s="80"/>
      <c r="AT1368" s="80"/>
      <c r="AU1368" s="80"/>
      <c r="AV1368" s="80"/>
      <c r="AW1368" s="80"/>
      <c r="AX1368" s="80"/>
    </row>
    <row r="1369" spans="1:50" x14ac:dyDescent="0.25">
      <c r="A1369" s="80"/>
      <c r="B1369" s="80"/>
      <c r="C1369" s="80"/>
      <c r="D1369" s="80"/>
      <c r="E1369" s="80"/>
      <c r="F1369" s="80"/>
      <c r="G1369" s="80"/>
      <c r="H1369" s="80"/>
      <c r="I1369" s="80"/>
      <c r="J1369" s="80"/>
      <c r="K1369" s="80"/>
      <c r="L1369" s="80"/>
      <c r="M1369" s="80"/>
      <c r="N1369" s="80"/>
      <c r="O1369" s="80"/>
      <c r="P1369" s="80"/>
      <c r="Q1369" s="80"/>
      <c r="R1369" s="80"/>
      <c r="S1369" s="80"/>
      <c r="T1369" s="80"/>
      <c r="U1369" s="80"/>
      <c r="V1369" s="80"/>
      <c r="W1369" s="80"/>
      <c r="X1369" s="80"/>
      <c r="Y1369" s="80"/>
      <c r="Z1369" s="80"/>
      <c r="AA1369" s="80"/>
      <c r="AB1369" s="80"/>
      <c r="AC1369" s="80"/>
      <c r="AD1369" s="80"/>
      <c r="AE1369" s="80"/>
      <c r="AF1369" s="80"/>
      <c r="AG1369" s="80"/>
      <c r="AH1369" s="80"/>
      <c r="AI1369" s="80"/>
      <c r="AJ1369" s="80"/>
      <c r="AK1369" s="80"/>
      <c r="AL1369" s="80"/>
      <c r="AM1369" s="80"/>
      <c r="AN1369" s="80"/>
      <c r="AO1369" s="80"/>
      <c r="AP1369" s="80"/>
      <c r="AQ1369" s="80"/>
      <c r="AR1369" s="80"/>
      <c r="AS1369" s="80"/>
      <c r="AT1369" s="80"/>
      <c r="AU1369" s="80"/>
      <c r="AV1369" s="80"/>
      <c r="AW1369" s="80"/>
      <c r="AX1369" s="80"/>
    </row>
    <row r="1370" spans="1:50" x14ac:dyDescent="0.25">
      <c r="A1370" s="80"/>
      <c r="B1370" s="80"/>
      <c r="C1370" s="80"/>
      <c r="D1370" s="80"/>
      <c r="E1370" s="80"/>
      <c r="F1370" s="80"/>
      <c r="G1370" s="80"/>
      <c r="H1370" s="80"/>
      <c r="I1370" s="80"/>
      <c r="J1370" s="80"/>
      <c r="K1370" s="80"/>
      <c r="L1370" s="80"/>
      <c r="M1370" s="80"/>
      <c r="N1370" s="80"/>
      <c r="O1370" s="80"/>
      <c r="P1370" s="80"/>
      <c r="Q1370" s="80"/>
      <c r="R1370" s="80"/>
      <c r="S1370" s="80"/>
      <c r="T1370" s="80"/>
      <c r="U1370" s="80"/>
      <c r="V1370" s="80"/>
      <c r="W1370" s="80"/>
      <c r="X1370" s="80"/>
      <c r="Y1370" s="80"/>
      <c r="Z1370" s="80"/>
      <c r="AA1370" s="80"/>
      <c r="AB1370" s="80"/>
      <c r="AC1370" s="80"/>
      <c r="AD1370" s="80"/>
      <c r="AE1370" s="80"/>
      <c r="AF1370" s="80"/>
      <c r="AG1370" s="80"/>
      <c r="AH1370" s="80"/>
      <c r="AI1370" s="80"/>
      <c r="AJ1370" s="80"/>
      <c r="AK1370" s="80"/>
      <c r="AL1370" s="80"/>
      <c r="AM1370" s="80"/>
      <c r="AN1370" s="80"/>
      <c r="AO1370" s="80"/>
      <c r="AP1370" s="80"/>
      <c r="AQ1370" s="80"/>
      <c r="AR1370" s="80"/>
      <c r="AS1370" s="80"/>
      <c r="AT1370" s="80"/>
      <c r="AU1370" s="80"/>
      <c r="AV1370" s="80"/>
      <c r="AW1370" s="80"/>
      <c r="AX1370" s="80"/>
    </row>
    <row r="1371" spans="1:50" x14ac:dyDescent="0.25">
      <c r="A1371" s="80"/>
      <c r="B1371" s="80"/>
      <c r="C1371" s="80"/>
      <c r="D1371" s="80"/>
      <c r="E1371" s="80"/>
      <c r="F1371" s="80"/>
      <c r="G1371" s="80"/>
      <c r="H1371" s="80"/>
      <c r="I1371" s="80"/>
      <c r="J1371" s="80"/>
      <c r="K1371" s="80"/>
      <c r="L1371" s="80"/>
      <c r="M1371" s="80"/>
      <c r="N1371" s="80"/>
      <c r="O1371" s="80"/>
      <c r="P1371" s="80"/>
      <c r="Q1371" s="80"/>
      <c r="R1371" s="80"/>
      <c r="S1371" s="80"/>
      <c r="T1371" s="80"/>
      <c r="U1371" s="80"/>
      <c r="V1371" s="80"/>
      <c r="W1371" s="80"/>
      <c r="X1371" s="80"/>
      <c r="Y1371" s="80"/>
      <c r="Z1371" s="80"/>
      <c r="AA1371" s="80"/>
      <c r="AB1371" s="80"/>
      <c r="AC1371" s="80"/>
      <c r="AD1371" s="80"/>
      <c r="AE1371" s="80"/>
      <c r="AF1371" s="80"/>
      <c r="AG1371" s="80"/>
      <c r="AH1371" s="80"/>
      <c r="AI1371" s="80"/>
      <c r="AJ1371" s="80"/>
      <c r="AK1371" s="80"/>
      <c r="AL1371" s="80"/>
      <c r="AM1371" s="80"/>
      <c r="AN1371" s="80"/>
      <c r="AO1371" s="80"/>
      <c r="AP1371" s="80"/>
      <c r="AQ1371" s="80"/>
      <c r="AR1371" s="80"/>
      <c r="AS1371" s="80"/>
      <c r="AT1371" s="80"/>
      <c r="AU1371" s="80"/>
      <c r="AV1371" s="80"/>
      <c r="AW1371" s="80"/>
      <c r="AX1371" s="80"/>
    </row>
    <row r="1372" spans="1:50" x14ac:dyDescent="0.25">
      <c r="A1372" s="80"/>
      <c r="B1372" s="80"/>
      <c r="C1372" s="80"/>
      <c r="D1372" s="80"/>
      <c r="E1372" s="80"/>
      <c r="F1372" s="80"/>
      <c r="G1372" s="80"/>
      <c r="H1372" s="80"/>
      <c r="I1372" s="80"/>
      <c r="J1372" s="80"/>
      <c r="K1372" s="80"/>
      <c r="L1372" s="80"/>
      <c r="M1372" s="80"/>
      <c r="N1372" s="80"/>
      <c r="O1372" s="80"/>
      <c r="P1372" s="80"/>
      <c r="Q1372" s="80"/>
      <c r="R1372" s="80"/>
      <c r="S1372" s="80"/>
      <c r="T1372" s="80"/>
      <c r="U1372" s="80"/>
      <c r="V1372" s="80"/>
      <c r="W1372" s="80"/>
      <c r="X1372" s="80"/>
      <c r="Y1372" s="80"/>
      <c r="Z1372" s="80"/>
      <c r="AA1372" s="80"/>
      <c r="AB1372" s="80"/>
      <c r="AC1372" s="80"/>
      <c r="AD1372" s="80"/>
      <c r="AE1372" s="80"/>
      <c r="AF1372" s="80"/>
      <c r="AG1372" s="80"/>
      <c r="AH1372" s="80"/>
      <c r="AI1372" s="80"/>
      <c r="AJ1372" s="80"/>
      <c r="AK1372" s="80"/>
      <c r="AL1372" s="80"/>
      <c r="AM1372" s="80"/>
      <c r="AN1372" s="80"/>
      <c r="AO1372" s="80"/>
      <c r="AP1372" s="80"/>
      <c r="AQ1372" s="80"/>
      <c r="AR1372" s="80"/>
      <c r="AS1372" s="80"/>
      <c r="AT1372" s="80"/>
      <c r="AU1372" s="80"/>
      <c r="AV1372" s="80"/>
      <c r="AW1372" s="80"/>
      <c r="AX1372" s="80"/>
    </row>
    <row r="1373" spans="1:50" x14ac:dyDescent="0.25">
      <c r="A1373" s="80"/>
      <c r="B1373" s="80"/>
      <c r="C1373" s="80"/>
      <c r="D1373" s="80"/>
      <c r="E1373" s="80"/>
      <c r="F1373" s="80"/>
      <c r="G1373" s="80"/>
      <c r="H1373" s="80"/>
      <c r="I1373" s="80"/>
      <c r="J1373" s="80"/>
      <c r="K1373" s="80"/>
      <c r="L1373" s="80"/>
      <c r="M1373" s="80"/>
      <c r="N1373" s="80"/>
      <c r="O1373" s="80"/>
      <c r="P1373" s="80"/>
      <c r="Q1373" s="80"/>
      <c r="R1373" s="80"/>
      <c r="S1373" s="80"/>
      <c r="T1373" s="80"/>
      <c r="U1373" s="80"/>
      <c r="V1373" s="80"/>
      <c r="W1373" s="80"/>
      <c r="X1373" s="80"/>
      <c r="Y1373" s="80"/>
      <c r="Z1373" s="80"/>
      <c r="AA1373" s="80"/>
      <c r="AB1373" s="80"/>
      <c r="AC1373" s="80"/>
      <c r="AD1373" s="80"/>
      <c r="AE1373" s="80"/>
      <c r="AF1373" s="80"/>
      <c r="AG1373" s="80"/>
      <c r="AH1373" s="80"/>
      <c r="AI1373" s="80"/>
      <c r="AJ1373" s="80"/>
      <c r="AK1373" s="80"/>
      <c r="AL1373" s="80"/>
      <c r="AM1373" s="80"/>
      <c r="AN1373" s="80"/>
      <c r="AO1373" s="80"/>
      <c r="AP1373" s="80"/>
      <c r="AQ1373" s="80"/>
      <c r="AR1373" s="80"/>
      <c r="AS1373" s="80"/>
      <c r="AT1373" s="80"/>
      <c r="AU1373" s="80"/>
      <c r="AV1373" s="80"/>
      <c r="AW1373" s="80"/>
      <c r="AX1373" s="80"/>
    </row>
    <row r="1374" spans="1:50" x14ac:dyDescent="0.25">
      <c r="A1374" s="80"/>
      <c r="B1374" s="80"/>
      <c r="C1374" s="80"/>
      <c r="D1374" s="80"/>
      <c r="E1374" s="80"/>
      <c r="F1374" s="80"/>
      <c r="G1374" s="80"/>
      <c r="H1374" s="80"/>
      <c r="I1374" s="80"/>
      <c r="J1374" s="80"/>
      <c r="K1374" s="80"/>
      <c r="L1374" s="80"/>
      <c r="M1374" s="80"/>
      <c r="N1374" s="80"/>
      <c r="O1374" s="80"/>
      <c r="P1374" s="80"/>
      <c r="Q1374" s="80"/>
      <c r="R1374" s="80"/>
      <c r="S1374" s="80"/>
      <c r="T1374" s="80"/>
      <c r="U1374" s="80"/>
      <c r="V1374" s="80"/>
      <c r="W1374" s="80"/>
      <c r="X1374" s="80"/>
      <c r="Y1374" s="80"/>
      <c r="Z1374" s="80"/>
      <c r="AA1374" s="80"/>
      <c r="AB1374" s="80"/>
      <c r="AC1374" s="80"/>
      <c r="AD1374" s="80"/>
      <c r="AE1374" s="80"/>
      <c r="AF1374" s="80"/>
      <c r="AG1374" s="80"/>
      <c r="AH1374" s="80"/>
      <c r="AI1374" s="80"/>
      <c r="AJ1374" s="80"/>
      <c r="AK1374" s="80"/>
      <c r="AL1374" s="80"/>
      <c r="AM1374" s="80"/>
      <c r="AN1374" s="80"/>
      <c r="AO1374" s="80"/>
      <c r="AP1374" s="80"/>
      <c r="AQ1374" s="80"/>
      <c r="AR1374" s="80"/>
      <c r="AS1374" s="80"/>
      <c r="AT1374" s="80"/>
      <c r="AU1374" s="80"/>
      <c r="AV1374" s="80"/>
      <c r="AW1374" s="80"/>
      <c r="AX1374" s="80"/>
    </row>
    <row r="1375" spans="1:50" x14ac:dyDescent="0.25">
      <c r="A1375" s="80"/>
      <c r="B1375" s="80"/>
      <c r="C1375" s="80"/>
      <c r="D1375" s="80"/>
      <c r="E1375" s="80"/>
      <c r="F1375" s="80"/>
      <c r="G1375" s="80"/>
      <c r="H1375" s="80"/>
      <c r="I1375" s="80"/>
      <c r="J1375" s="80"/>
      <c r="K1375" s="80"/>
      <c r="L1375" s="80"/>
      <c r="M1375" s="80"/>
      <c r="N1375" s="80"/>
      <c r="O1375" s="80"/>
      <c r="P1375" s="80"/>
      <c r="Q1375" s="80"/>
      <c r="R1375" s="80"/>
      <c r="S1375" s="80"/>
      <c r="T1375" s="80"/>
      <c r="U1375" s="80"/>
      <c r="V1375" s="80"/>
      <c r="W1375" s="80"/>
      <c r="X1375" s="80"/>
      <c r="Y1375" s="80"/>
      <c r="Z1375" s="80"/>
      <c r="AA1375" s="80"/>
      <c r="AB1375" s="80"/>
      <c r="AC1375" s="80"/>
      <c r="AD1375" s="80"/>
      <c r="AE1375" s="80"/>
      <c r="AF1375" s="80"/>
      <c r="AG1375" s="80"/>
      <c r="AH1375" s="80"/>
      <c r="AI1375" s="80"/>
      <c r="AJ1375" s="80"/>
      <c r="AK1375" s="80"/>
      <c r="AL1375" s="80"/>
      <c r="AM1375" s="80"/>
      <c r="AN1375" s="80"/>
      <c r="AO1375" s="80"/>
      <c r="AP1375" s="80"/>
      <c r="AQ1375" s="80"/>
      <c r="AR1375" s="80"/>
      <c r="AS1375" s="80"/>
      <c r="AT1375" s="80"/>
      <c r="AU1375" s="80"/>
      <c r="AV1375" s="80"/>
      <c r="AW1375" s="80"/>
      <c r="AX1375" s="80"/>
    </row>
    <row r="1376" spans="1:50" x14ac:dyDescent="0.25">
      <c r="A1376" s="80"/>
      <c r="B1376" s="80"/>
      <c r="C1376" s="80"/>
      <c r="D1376" s="80"/>
      <c r="E1376" s="80"/>
      <c r="F1376" s="80"/>
      <c r="G1376" s="80"/>
      <c r="H1376" s="80"/>
      <c r="I1376" s="80"/>
      <c r="J1376" s="80"/>
      <c r="K1376" s="80"/>
      <c r="L1376" s="80"/>
      <c r="M1376" s="80"/>
      <c r="N1376" s="80"/>
      <c r="O1376" s="80"/>
      <c r="P1376" s="80"/>
      <c r="Q1376" s="80"/>
      <c r="R1376" s="80"/>
      <c r="S1376" s="80"/>
      <c r="T1376" s="80"/>
      <c r="U1376" s="80"/>
      <c r="V1376" s="80"/>
      <c r="W1376" s="80"/>
      <c r="X1376" s="80"/>
      <c r="Y1376" s="80"/>
      <c r="Z1376" s="80"/>
      <c r="AA1376" s="80"/>
      <c r="AB1376" s="80"/>
      <c r="AC1376" s="80"/>
      <c r="AD1376" s="80"/>
      <c r="AE1376" s="80"/>
      <c r="AF1376" s="80"/>
      <c r="AG1376" s="80"/>
      <c r="AH1376" s="80"/>
      <c r="AI1376" s="80"/>
      <c r="AJ1376" s="80"/>
      <c r="AK1376" s="80"/>
      <c r="AL1376" s="80"/>
      <c r="AM1376" s="80"/>
      <c r="AN1376" s="80"/>
      <c r="AO1376" s="80"/>
      <c r="AP1376" s="80"/>
      <c r="AQ1376" s="80"/>
      <c r="AR1376" s="80"/>
      <c r="AS1376" s="80"/>
      <c r="AT1376" s="80"/>
      <c r="AU1376" s="80"/>
      <c r="AV1376" s="80"/>
      <c r="AW1376" s="80"/>
      <c r="AX1376" s="80"/>
    </row>
    <row r="1377" spans="1:50" x14ac:dyDescent="0.25">
      <c r="A1377" s="80"/>
      <c r="B1377" s="80"/>
      <c r="C1377" s="80"/>
      <c r="D1377" s="80"/>
      <c r="E1377" s="80"/>
      <c r="F1377" s="80"/>
      <c r="G1377" s="80"/>
      <c r="H1377" s="80"/>
      <c r="I1377" s="80"/>
      <c r="J1377" s="80"/>
      <c r="K1377" s="80"/>
      <c r="L1377" s="80"/>
      <c r="M1377" s="80"/>
      <c r="N1377" s="80"/>
      <c r="O1377" s="80"/>
      <c r="P1377" s="80"/>
      <c r="Q1377" s="80"/>
      <c r="R1377" s="80"/>
      <c r="S1377" s="80"/>
      <c r="T1377" s="80"/>
      <c r="U1377" s="80"/>
      <c r="V1377" s="80"/>
      <c r="W1377" s="80"/>
      <c r="X1377" s="80"/>
      <c r="Y1377" s="80"/>
      <c r="Z1377" s="80"/>
      <c r="AA1377" s="80"/>
      <c r="AB1377" s="80"/>
      <c r="AC1377" s="80"/>
      <c r="AD1377" s="80"/>
      <c r="AE1377" s="80"/>
      <c r="AF1377" s="80"/>
      <c r="AG1377" s="80"/>
      <c r="AH1377" s="80"/>
      <c r="AI1377" s="80"/>
      <c r="AJ1377" s="80"/>
      <c r="AK1377" s="80"/>
      <c r="AL1377" s="80"/>
      <c r="AM1377" s="80"/>
      <c r="AN1377" s="80"/>
      <c r="AO1377" s="80"/>
      <c r="AP1377" s="80"/>
      <c r="AQ1377" s="80"/>
      <c r="AR1377" s="80"/>
      <c r="AS1377" s="80"/>
      <c r="AT1377" s="80"/>
      <c r="AU1377" s="80"/>
      <c r="AV1377" s="80"/>
      <c r="AW1377" s="80"/>
      <c r="AX1377" s="80"/>
    </row>
    <row r="1378" spans="1:50" x14ac:dyDescent="0.25">
      <c r="A1378" s="80"/>
      <c r="B1378" s="80"/>
      <c r="C1378" s="80"/>
      <c r="D1378" s="80"/>
      <c r="E1378" s="80"/>
      <c r="F1378" s="80"/>
      <c r="G1378" s="80"/>
      <c r="H1378" s="80"/>
      <c r="I1378" s="80"/>
      <c r="J1378" s="80"/>
      <c r="K1378" s="80"/>
      <c r="L1378" s="80"/>
      <c r="M1378" s="80"/>
      <c r="N1378" s="80"/>
      <c r="O1378" s="80"/>
      <c r="P1378" s="80"/>
      <c r="Q1378" s="80"/>
      <c r="R1378" s="80"/>
      <c r="S1378" s="80"/>
      <c r="T1378" s="80"/>
      <c r="U1378" s="80"/>
      <c r="V1378" s="80"/>
      <c r="W1378" s="80"/>
      <c r="X1378" s="80"/>
      <c r="Y1378" s="80"/>
      <c r="Z1378" s="80"/>
      <c r="AA1378" s="80"/>
      <c r="AB1378" s="80"/>
      <c r="AC1378" s="80"/>
      <c r="AD1378" s="80"/>
      <c r="AE1378" s="80"/>
      <c r="AF1378" s="80"/>
      <c r="AG1378" s="80"/>
      <c r="AH1378" s="80"/>
      <c r="AI1378" s="80"/>
      <c r="AJ1378" s="80"/>
      <c r="AK1378" s="80"/>
      <c r="AL1378" s="80"/>
      <c r="AM1378" s="80"/>
      <c r="AN1378" s="80"/>
      <c r="AO1378" s="80"/>
      <c r="AP1378" s="80"/>
      <c r="AQ1378" s="80"/>
      <c r="AR1378" s="80"/>
      <c r="AS1378" s="80"/>
      <c r="AT1378" s="80"/>
      <c r="AU1378" s="80"/>
      <c r="AV1378" s="80"/>
      <c r="AW1378" s="80"/>
      <c r="AX1378" s="80"/>
    </row>
    <row r="1379" spans="1:50" x14ac:dyDescent="0.25">
      <c r="A1379" s="80"/>
      <c r="B1379" s="80"/>
      <c r="C1379" s="80"/>
      <c r="D1379" s="80"/>
      <c r="E1379" s="80"/>
      <c r="F1379" s="80"/>
      <c r="G1379" s="80"/>
      <c r="H1379" s="80"/>
      <c r="I1379" s="80"/>
      <c r="J1379" s="80"/>
      <c r="K1379" s="80"/>
      <c r="L1379" s="80"/>
      <c r="M1379" s="80"/>
      <c r="N1379" s="80"/>
      <c r="O1379" s="80"/>
      <c r="P1379" s="80"/>
      <c r="Q1379" s="80"/>
      <c r="R1379" s="80"/>
      <c r="S1379" s="80"/>
      <c r="T1379" s="80"/>
      <c r="U1379" s="80"/>
      <c r="V1379" s="80"/>
      <c r="W1379" s="80"/>
      <c r="X1379" s="80"/>
      <c r="Y1379" s="80"/>
      <c r="Z1379" s="80"/>
      <c r="AA1379" s="80"/>
      <c r="AB1379" s="80"/>
      <c r="AC1379" s="80"/>
      <c r="AD1379" s="80"/>
      <c r="AE1379" s="80"/>
      <c r="AF1379" s="80"/>
      <c r="AG1379" s="80"/>
      <c r="AH1379" s="80"/>
      <c r="AI1379" s="80"/>
      <c r="AJ1379" s="80"/>
      <c r="AK1379" s="80"/>
      <c r="AL1379" s="80"/>
      <c r="AM1379" s="80"/>
      <c r="AN1379" s="80"/>
      <c r="AO1379" s="80"/>
      <c r="AP1379" s="80"/>
      <c r="AQ1379" s="80"/>
      <c r="AR1379" s="80"/>
      <c r="AS1379" s="80"/>
      <c r="AT1379" s="80"/>
      <c r="AU1379" s="80"/>
      <c r="AV1379" s="80"/>
      <c r="AW1379" s="80"/>
      <c r="AX1379" s="80"/>
    </row>
    <row r="1380" spans="1:50" x14ac:dyDescent="0.25">
      <c r="A1380" s="80"/>
      <c r="B1380" s="80"/>
      <c r="C1380" s="80"/>
      <c r="D1380" s="80"/>
      <c r="E1380" s="80"/>
      <c r="F1380" s="80"/>
      <c r="G1380" s="80"/>
      <c r="H1380" s="80"/>
      <c r="I1380" s="80"/>
      <c r="J1380" s="80"/>
      <c r="K1380" s="80"/>
      <c r="L1380" s="80"/>
      <c r="M1380" s="80"/>
      <c r="N1380" s="80"/>
      <c r="O1380" s="80"/>
      <c r="P1380" s="80"/>
      <c r="Q1380" s="80"/>
      <c r="R1380" s="80"/>
      <c r="S1380" s="80"/>
      <c r="T1380" s="80"/>
      <c r="U1380" s="80"/>
      <c r="V1380" s="80"/>
      <c r="W1380" s="80"/>
      <c r="X1380" s="80"/>
      <c r="Y1380" s="80"/>
      <c r="Z1380" s="80"/>
      <c r="AA1380" s="80"/>
      <c r="AB1380" s="80"/>
      <c r="AC1380" s="80"/>
      <c r="AD1380" s="80"/>
      <c r="AE1380" s="80"/>
      <c r="AF1380" s="80"/>
      <c r="AG1380" s="80"/>
      <c r="AH1380" s="80"/>
      <c r="AI1380" s="80"/>
      <c r="AJ1380" s="80"/>
      <c r="AK1380" s="80"/>
      <c r="AL1380" s="80"/>
      <c r="AM1380" s="80"/>
      <c r="AN1380" s="80"/>
      <c r="AO1380" s="80"/>
      <c r="AP1380" s="80"/>
      <c r="AQ1380" s="80"/>
      <c r="AR1380" s="80"/>
      <c r="AS1380" s="80"/>
      <c r="AT1380" s="80"/>
      <c r="AU1380" s="80"/>
      <c r="AV1380" s="80"/>
      <c r="AW1380" s="80"/>
      <c r="AX1380" s="80"/>
    </row>
    <row r="1381" spans="1:50" x14ac:dyDescent="0.25">
      <c r="A1381" s="80"/>
      <c r="B1381" s="80"/>
      <c r="C1381" s="80"/>
      <c r="D1381" s="80"/>
      <c r="E1381" s="80"/>
      <c r="F1381" s="80"/>
      <c r="G1381" s="80"/>
      <c r="H1381" s="80"/>
      <c r="I1381" s="80"/>
      <c r="J1381" s="80"/>
      <c r="K1381" s="80"/>
      <c r="L1381" s="80"/>
      <c r="M1381" s="80"/>
      <c r="N1381" s="80"/>
      <c r="O1381" s="80"/>
      <c r="P1381" s="80"/>
      <c r="Q1381" s="80"/>
      <c r="R1381" s="80"/>
      <c r="S1381" s="80"/>
      <c r="T1381" s="80"/>
      <c r="U1381" s="80"/>
      <c r="V1381" s="80"/>
      <c r="W1381" s="80"/>
      <c r="X1381" s="80"/>
      <c r="Y1381" s="80"/>
      <c r="Z1381" s="80"/>
      <c r="AA1381" s="80"/>
      <c r="AB1381" s="80"/>
      <c r="AC1381" s="80"/>
      <c r="AD1381" s="80"/>
      <c r="AE1381" s="80"/>
      <c r="AF1381" s="80"/>
      <c r="AG1381" s="80"/>
      <c r="AH1381" s="80"/>
      <c r="AI1381" s="80"/>
      <c r="AJ1381" s="80"/>
      <c r="AK1381" s="80"/>
      <c r="AL1381" s="80"/>
      <c r="AM1381" s="80"/>
      <c r="AN1381" s="80"/>
      <c r="AO1381" s="80"/>
      <c r="AP1381" s="80"/>
      <c r="AQ1381" s="80"/>
      <c r="AR1381" s="80"/>
      <c r="AS1381" s="80"/>
      <c r="AT1381" s="80"/>
      <c r="AU1381" s="80"/>
      <c r="AV1381" s="80"/>
      <c r="AW1381" s="80"/>
      <c r="AX1381" s="80"/>
    </row>
    <row r="1382" spans="1:50" x14ac:dyDescent="0.25">
      <c r="A1382" s="80"/>
      <c r="B1382" s="80"/>
      <c r="C1382" s="80"/>
      <c r="D1382" s="80"/>
      <c r="E1382" s="80"/>
      <c r="F1382" s="80"/>
      <c r="G1382" s="80"/>
      <c r="H1382" s="80"/>
      <c r="I1382" s="80"/>
      <c r="J1382" s="80"/>
      <c r="K1382" s="80"/>
      <c r="L1382" s="80"/>
      <c r="M1382" s="80"/>
      <c r="N1382" s="80"/>
      <c r="O1382" s="80"/>
      <c r="P1382" s="80"/>
      <c r="Q1382" s="80"/>
      <c r="R1382" s="80"/>
      <c r="S1382" s="80"/>
      <c r="T1382" s="80"/>
      <c r="U1382" s="80"/>
      <c r="V1382" s="80"/>
      <c r="W1382" s="80"/>
      <c r="X1382" s="80"/>
      <c r="Y1382" s="80"/>
      <c r="Z1382" s="80"/>
      <c r="AA1382" s="80"/>
      <c r="AB1382" s="80"/>
      <c r="AC1382" s="80"/>
      <c r="AD1382" s="80"/>
      <c r="AE1382" s="80"/>
      <c r="AF1382" s="80"/>
      <c r="AG1382" s="80"/>
      <c r="AH1382" s="80"/>
      <c r="AI1382" s="80"/>
      <c r="AJ1382" s="80"/>
      <c r="AK1382" s="80"/>
      <c r="AL1382" s="80"/>
      <c r="AM1382" s="80"/>
      <c r="AN1382" s="80"/>
      <c r="AO1382" s="80"/>
      <c r="AP1382" s="80"/>
      <c r="AQ1382" s="80"/>
      <c r="AR1382" s="80"/>
      <c r="AS1382" s="80"/>
      <c r="AT1382" s="80"/>
      <c r="AU1382" s="80"/>
      <c r="AV1382" s="80"/>
      <c r="AW1382" s="80"/>
      <c r="AX1382" s="80"/>
    </row>
    <row r="1383" spans="1:50" x14ac:dyDescent="0.25">
      <c r="A1383" s="80"/>
      <c r="B1383" s="80"/>
      <c r="C1383" s="80"/>
      <c r="D1383" s="80"/>
      <c r="E1383" s="80"/>
      <c r="F1383" s="80"/>
      <c r="G1383" s="80"/>
      <c r="H1383" s="80"/>
      <c r="I1383" s="80"/>
      <c r="J1383" s="80"/>
      <c r="K1383" s="80"/>
      <c r="L1383" s="80"/>
      <c r="M1383" s="80"/>
      <c r="N1383" s="80"/>
      <c r="O1383" s="80"/>
      <c r="P1383" s="80"/>
      <c r="Q1383" s="80"/>
      <c r="R1383" s="80"/>
      <c r="S1383" s="80"/>
      <c r="T1383" s="80"/>
      <c r="U1383" s="80"/>
      <c r="V1383" s="80"/>
      <c r="W1383" s="80"/>
      <c r="X1383" s="80"/>
      <c r="Y1383" s="80"/>
      <c r="Z1383" s="80"/>
      <c r="AA1383" s="80"/>
      <c r="AB1383" s="80"/>
      <c r="AC1383" s="80"/>
      <c r="AD1383" s="80"/>
      <c r="AE1383" s="80"/>
      <c r="AF1383" s="80"/>
      <c r="AG1383" s="80"/>
      <c r="AH1383" s="80"/>
      <c r="AI1383" s="80"/>
      <c r="AJ1383" s="80"/>
      <c r="AK1383" s="80"/>
      <c r="AL1383" s="80"/>
      <c r="AM1383" s="80"/>
      <c r="AN1383" s="80"/>
      <c r="AO1383" s="80"/>
      <c r="AP1383" s="80"/>
      <c r="AQ1383" s="80"/>
      <c r="AR1383" s="80"/>
      <c r="AS1383" s="80"/>
      <c r="AT1383" s="80"/>
      <c r="AU1383" s="80"/>
      <c r="AV1383" s="80"/>
      <c r="AW1383" s="80"/>
      <c r="AX1383" s="80"/>
    </row>
    <row r="1384" spans="1:50" x14ac:dyDescent="0.25">
      <c r="A1384" s="80"/>
      <c r="B1384" s="80"/>
      <c r="C1384" s="80"/>
      <c r="D1384" s="80"/>
      <c r="E1384" s="80"/>
      <c r="F1384" s="80"/>
      <c r="G1384" s="80"/>
      <c r="H1384" s="80"/>
      <c r="I1384" s="80"/>
      <c r="J1384" s="80"/>
      <c r="K1384" s="80"/>
      <c r="L1384" s="80"/>
      <c r="M1384" s="80"/>
      <c r="N1384" s="80"/>
      <c r="O1384" s="80"/>
      <c r="P1384" s="80"/>
      <c r="Q1384" s="80"/>
      <c r="R1384" s="80"/>
      <c r="S1384" s="80"/>
      <c r="T1384" s="80"/>
      <c r="U1384" s="80"/>
      <c r="V1384" s="80"/>
      <c r="W1384" s="80"/>
      <c r="X1384" s="80"/>
      <c r="Y1384" s="80"/>
      <c r="Z1384" s="80"/>
      <c r="AA1384" s="80"/>
      <c r="AB1384" s="80"/>
      <c r="AC1384" s="80"/>
      <c r="AD1384" s="80"/>
      <c r="AE1384" s="80"/>
      <c r="AF1384" s="80"/>
      <c r="AG1384" s="80"/>
      <c r="AH1384" s="80"/>
      <c r="AI1384" s="80"/>
      <c r="AJ1384" s="80"/>
      <c r="AK1384" s="80"/>
      <c r="AL1384" s="80"/>
      <c r="AM1384" s="80"/>
      <c r="AN1384" s="80"/>
      <c r="AO1384" s="80"/>
      <c r="AP1384" s="80"/>
      <c r="AQ1384" s="80"/>
      <c r="AR1384" s="80"/>
      <c r="AS1384" s="80"/>
      <c r="AT1384" s="80"/>
      <c r="AU1384" s="80"/>
      <c r="AV1384" s="80"/>
      <c r="AW1384" s="80"/>
      <c r="AX1384" s="80"/>
    </row>
    <row r="1385" spans="1:50" x14ac:dyDescent="0.25">
      <c r="A1385" s="80"/>
      <c r="B1385" s="80"/>
      <c r="C1385" s="80"/>
      <c r="D1385" s="80"/>
      <c r="E1385" s="80"/>
      <c r="F1385" s="80"/>
      <c r="G1385" s="80"/>
      <c r="H1385" s="80"/>
      <c r="I1385" s="80"/>
      <c r="J1385" s="80"/>
      <c r="K1385" s="80"/>
      <c r="L1385" s="80"/>
      <c r="M1385" s="80"/>
      <c r="N1385" s="80"/>
      <c r="O1385" s="80"/>
      <c r="P1385" s="80"/>
      <c r="Q1385" s="80"/>
      <c r="R1385" s="80"/>
      <c r="S1385" s="80"/>
      <c r="T1385" s="80"/>
      <c r="U1385" s="80"/>
      <c r="V1385" s="80"/>
      <c r="W1385" s="80"/>
      <c r="X1385" s="80"/>
      <c r="Y1385" s="80"/>
      <c r="Z1385" s="80"/>
      <c r="AA1385" s="80"/>
      <c r="AB1385" s="80"/>
      <c r="AC1385" s="80"/>
      <c r="AD1385" s="80"/>
      <c r="AE1385" s="80"/>
      <c r="AF1385" s="80"/>
      <c r="AG1385" s="80"/>
      <c r="AH1385" s="80"/>
      <c r="AI1385" s="80"/>
      <c r="AJ1385" s="80"/>
      <c r="AK1385" s="80"/>
      <c r="AL1385" s="80"/>
      <c r="AM1385" s="80"/>
      <c r="AN1385" s="80"/>
      <c r="AO1385" s="80"/>
      <c r="AP1385" s="80"/>
      <c r="AQ1385" s="80"/>
      <c r="AR1385" s="80"/>
      <c r="AS1385" s="80"/>
      <c r="AT1385" s="80"/>
      <c r="AU1385" s="80"/>
      <c r="AV1385" s="80"/>
      <c r="AW1385" s="80"/>
      <c r="AX1385" s="80"/>
    </row>
    <row r="1386" spans="1:50" x14ac:dyDescent="0.25">
      <c r="A1386" s="80"/>
      <c r="B1386" s="80"/>
      <c r="C1386" s="80"/>
      <c r="D1386" s="80"/>
      <c r="E1386" s="80"/>
      <c r="F1386" s="80"/>
      <c r="G1386" s="80"/>
      <c r="H1386" s="80"/>
      <c r="I1386" s="80"/>
      <c r="J1386" s="80"/>
      <c r="K1386" s="80"/>
      <c r="L1386" s="80"/>
      <c r="M1386" s="80"/>
      <c r="N1386" s="80"/>
      <c r="O1386" s="80"/>
      <c r="P1386" s="80"/>
      <c r="Q1386" s="80"/>
      <c r="R1386" s="80"/>
      <c r="S1386" s="80"/>
      <c r="T1386" s="80"/>
      <c r="U1386" s="80"/>
      <c r="V1386" s="80"/>
      <c r="W1386" s="80"/>
      <c r="X1386" s="80"/>
      <c r="Y1386" s="80"/>
      <c r="Z1386" s="80"/>
      <c r="AA1386" s="80"/>
      <c r="AB1386" s="80"/>
      <c r="AC1386" s="80"/>
      <c r="AD1386" s="80"/>
      <c r="AE1386" s="80"/>
      <c r="AF1386" s="80"/>
      <c r="AG1386" s="80"/>
      <c r="AH1386" s="80"/>
      <c r="AI1386" s="80"/>
      <c r="AJ1386" s="80"/>
      <c r="AK1386" s="80"/>
      <c r="AL1386" s="80"/>
      <c r="AM1386" s="80"/>
      <c r="AN1386" s="80"/>
      <c r="AO1386" s="80"/>
      <c r="AP1386" s="80"/>
      <c r="AQ1386" s="80"/>
      <c r="AR1386" s="80"/>
      <c r="AS1386" s="80"/>
      <c r="AT1386" s="80"/>
      <c r="AU1386" s="80"/>
      <c r="AV1386" s="80"/>
      <c r="AW1386" s="80"/>
      <c r="AX1386" s="80"/>
    </row>
    <row r="1387" spans="1:50" x14ac:dyDescent="0.25">
      <c r="A1387" s="80"/>
      <c r="B1387" s="80"/>
      <c r="C1387" s="80"/>
      <c r="D1387" s="80"/>
      <c r="E1387" s="80"/>
      <c r="F1387" s="80"/>
      <c r="G1387" s="80"/>
      <c r="H1387" s="80"/>
      <c r="I1387" s="80"/>
      <c r="J1387" s="80"/>
      <c r="K1387" s="80"/>
      <c r="L1387" s="80"/>
      <c r="M1387" s="80"/>
      <c r="N1387" s="80"/>
      <c r="O1387" s="80"/>
      <c r="P1387" s="80"/>
      <c r="Q1387" s="80"/>
      <c r="R1387" s="80"/>
      <c r="S1387" s="80"/>
      <c r="T1387" s="80"/>
      <c r="U1387" s="80"/>
      <c r="V1387" s="80"/>
      <c r="W1387" s="80"/>
      <c r="X1387" s="80"/>
      <c r="Y1387" s="80"/>
      <c r="Z1387" s="80"/>
      <c r="AA1387" s="80"/>
      <c r="AB1387" s="80"/>
      <c r="AC1387" s="80"/>
      <c r="AD1387" s="80"/>
      <c r="AE1387" s="80"/>
      <c r="AF1387" s="80"/>
      <c r="AG1387" s="80"/>
      <c r="AH1387" s="80"/>
      <c r="AI1387" s="80"/>
      <c r="AJ1387" s="80"/>
      <c r="AK1387" s="80"/>
      <c r="AL1387" s="80"/>
      <c r="AM1387" s="80"/>
      <c r="AN1387" s="80"/>
      <c r="AO1387" s="80"/>
      <c r="AP1387" s="80"/>
      <c r="AQ1387" s="80"/>
      <c r="AR1387" s="80"/>
      <c r="AS1387" s="80"/>
      <c r="AT1387" s="80"/>
      <c r="AU1387" s="80"/>
      <c r="AV1387" s="80"/>
      <c r="AW1387" s="80"/>
      <c r="AX1387" s="80"/>
    </row>
    <row r="1388" spans="1:50" x14ac:dyDescent="0.25">
      <c r="A1388" s="80"/>
      <c r="B1388" s="80"/>
      <c r="C1388" s="80"/>
      <c r="D1388" s="80"/>
      <c r="E1388" s="80"/>
      <c r="F1388" s="80"/>
      <c r="G1388" s="80"/>
      <c r="H1388" s="80"/>
      <c r="I1388" s="80"/>
      <c r="J1388" s="80"/>
      <c r="K1388" s="80"/>
      <c r="L1388" s="80"/>
      <c r="M1388" s="80"/>
      <c r="N1388" s="80"/>
      <c r="O1388" s="80"/>
      <c r="P1388" s="80"/>
      <c r="Q1388" s="80"/>
      <c r="R1388" s="80"/>
      <c r="S1388" s="80"/>
      <c r="T1388" s="80"/>
      <c r="U1388" s="80"/>
      <c r="V1388" s="80"/>
      <c r="W1388" s="80"/>
      <c r="X1388" s="80"/>
      <c r="Y1388" s="80"/>
      <c r="Z1388" s="80"/>
      <c r="AA1388" s="80"/>
      <c r="AB1388" s="80"/>
      <c r="AC1388" s="80"/>
      <c r="AD1388" s="80"/>
      <c r="AE1388" s="80"/>
      <c r="AF1388" s="80"/>
      <c r="AG1388" s="80"/>
      <c r="AH1388" s="80"/>
      <c r="AI1388" s="80"/>
      <c r="AJ1388" s="80"/>
      <c r="AK1388" s="80"/>
      <c r="AL1388" s="80"/>
      <c r="AM1388" s="80"/>
      <c r="AN1388" s="80"/>
      <c r="AO1388" s="80"/>
      <c r="AP1388" s="80"/>
      <c r="AQ1388" s="80"/>
      <c r="AR1388" s="80"/>
      <c r="AS1388" s="80"/>
      <c r="AT1388" s="80"/>
      <c r="AU1388" s="80"/>
      <c r="AV1388" s="80"/>
      <c r="AW1388" s="80"/>
      <c r="AX1388" s="80"/>
    </row>
    <row r="1389" spans="1:50" x14ac:dyDescent="0.25">
      <c r="A1389" s="80"/>
      <c r="B1389" s="80"/>
      <c r="C1389" s="80"/>
      <c r="D1389" s="80"/>
      <c r="E1389" s="80"/>
      <c r="F1389" s="80"/>
      <c r="G1389" s="80"/>
      <c r="H1389" s="80"/>
      <c r="I1389" s="80"/>
      <c r="J1389" s="80"/>
      <c r="K1389" s="80"/>
      <c r="L1389" s="80"/>
      <c r="M1389" s="80"/>
      <c r="N1389" s="80"/>
      <c r="O1389" s="80"/>
      <c r="P1389" s="80"/>
      <c r="Q1389" s="80"/>
      <c r="R1389" s="80"/>
      <c r="S1389" s="80"/>
      <c r="T1389" s="80"/>
      <c r="U1389" s="80"/>
      <c r="V1389" s="80"/>
      <c r="W1389" s="80"/>
      <c r="X1389" s="80"/>
      <c r="Y1389" s="80"/>
      <c r="Z1389" s="80"/>
      <c r="AA1389" s="80"/>
      <c r="AB1389" s="80"/>
      <c r="AC1389" s="80"/>
      <c r="AD1389" s="80"/>
      <c r="AE1389" s="80"/>
      <c r="AF1389" s="80"/>
      <c r="AG1389" s="80"/>
      <c r="AH1389" s="80"/>
      <c r="AI1389" s="80"/>
      <c r="AJ1389" s="80"/>
      <c r="AK1389" s="80"/>
      <c r="AL1389" s="80"/>
      <c r="AM1389" s="80"/>
      <c r="AN1389" s="80"/>
      <c r="AO1389" s="80"/>
      <c r="AP1389" s="80"/>
      <c r="AQ1389" s="80"/>
      <c r="AR1389" s="80"/>
      <c r="AS1389" s="80"/>
      <c r="AT1389" s="80"/>
      <c r="AU1389" s="80"/>
      <c r="AV1389" s="80"/>
      <c r="AW1389" s="80"/>
      <c r="AX1389" s="80"/>
    </row>
    <row r="1390" spans="1:50" x14ac:dyDescent="0.25">
      <c r="A1390" s="80"/>
      <c r="B1390" s="80"/>
      <c r="C1390" s="80"/>
      <c r="D1390" s="80"/>
      <c r="E1390" s="80"/>
      <c r="F1390" s="80"/>
      <c r="G1390" s="80"/>
      <c r="H1390" s="80"/>
      <c r="I1390" s="80"/>
      <c r="J1390" s="80"/>
      <c r="K1390" s="80"/>
      <c r="L1390" s="80"/>
      <c r="M1390" s="80"/>
      <c r="N1390" s="80"/>
      <c r="O1390" s="80"/>
      <c r="P1390" s="80"/>
      <c r="Q1390" s="80"/>
      <c r="R1390" s="80"/>
      <c r="S1390" s="80"/>
      <c r="T1390" s="80"/>
      <c r="U1390" s="80"/>
      <c r="V1390" s="80"/>
      <c r="W1390" s="80"/>
      <c r="X1390" s="80"/>
      <c r="Y1390" s="80"/>
      <c r="Z1390" s="80"/>
      <c r="AA1390" s="80"/>
      <c r="AB1390" s="80"/>
      <c r="AC1390" s="80"/>
      <c r="AD1390" s="80"/>
      <c r="AE1390" s="80"/>
      <c r="AF1390" s="80"/>
      <c r="AG1390" s="80"/>
      <c r="AH1390" s="80"/>
      <c r="AI1390" s="80"/>
      <c r="AJ1390" s="80"/>
      <c r="AK1390" s="80"/>
      <c r="AL1390" s="80"/>
      <c r="AM1390" s="80"/>
      <c r="AN1390" s="80"/>
      <c r="AO1390" s="80"/>
      <c r="AP1390" s="80"/>
      <c r="AQ1390" s="80"/>
      <c r="AR1390" s="80"/>
      <c r="AS1390" s="80"/>
      <c r="AT1390" s="80"/>
      <c r="AU1390" s="80"/>
      <c r="AV1390" s="80"/>
      <c r="AW1390" s="80"/>
      <c r="AX1390" s="80"/>
    </row>
    <row r="1391" spans="1:50" x14ac:dyDescent="0.25">
      <c r="A1391" s="80"/>
      <c r="B1391" s="80"/>
      <c r="C1391" s="80"/>
      <c r="D1391" s="80"/>
      <c r="E1391" s="80"/>
      <c r="F1391" s="80"/>
      <c r="G1391" s="80"/>
      <c r="H1391" s="80"/>
      <c r="I1391" s="80"/>
      <c r="J1391" s="80"/>
      <c r="K1391" s="80"/>
      <c r="L1391" s="80"/>
      <c r="M1391" s="80"/>
      <c r="N1391" s="80"/>
      <c r="O1391" s="80"/>
      <c r="P1391" s="80"/>
      <c r="Q1391" s="80"/>
      <c r="R1391" s="80"/>
      <c r="S1391" s="80"/>
      <c r="T1391" s="80"/>
      <c r="U1391" s="80"/>
      <c r="V1391" s="80"/>
      <c r="W1391" s="80"/>
      <c r="X1391" s="80"/>
      <c r="Y1391" s="80"/>
      <c r="Z1391" s="80"/>
      <c r="AA1391" s="80"/>
      <c r="AB1391" s="80"/>
      <c r="AC1391" s="80"/>
      <c r="AD1391" s="80"/>
      <c r="AE1391" s="80"/>
      <c r="AF1391" s="80"/>
      <c r="AG1391" s="80"/>
      <c r="AH1391" s="80"/>
      <c r="AI1391" s="80"/>
      <c r="AJ1391" s="80"/>
      <c r="AK1391" s="80"/>
      <c r="AL1391" s="80"/>
      <c r="AM1391" s="80"/>
      <c r="AN1391" s="80"/>
      <c r="AO1391" s="80"/>
      <c r="AP1391" s="80"/>
      <c r="AQ1391" s="80"/>
      <c r="AR1391" s="80"/>
      <c r="AS1391" s="80"/>
      <c r="AT1391" s="80"/>
      <c r="AU1391" s="80"/>
      <c r="AV1391" s="80"/>
      <c r="AW1391" s="80"/>
      <c r="AX1391" s="80"/>
    </row>
    <row r="1392" spans="1:50" x14ac:dyDescent="0.25">
      <c r="A1392" s="80"/>
      <c r="B1392" s="80"/>
      <c r="C1392" s="80"/>
      <c r="D1392" s="80"/>
      <c r="E1392" s="80"/>
      <c r="F1392" s="80"/>
      <c r="G1392" s="80"/>
      <c r="H1392" s="80"/>
      <c r="I1392" s="80"/>
      <c r="J1392" s="80"/>
      <c r="K1392" s="80"/>
      <c r="L1392" s="80"/>
      <c r="M1392" s="80"/>
      <c r="N1392" s="80"/>
      <c r="O1392" s="80"/>
      <c r="P1392" s="80"/>
      <c r="Q1392" s="80"/>
      <c r="R1392" s="80"/>
      <c r="S1392" s="80"/>
      <c r="T1392" s="80"/>
      <c r="U1392" s="80"/>
      <c r="V1392" s="80"/>
      <c r="W1392" s="80"/>
      <c r="X1392" s="80"/>
      <c r="Y1392" s="80"/>
      <c r="Z1392" s="80"/>
      <c r="AA1392" s="80"/>
      <c r="AB1392" s="80"/>
      <c r="AC1392" s="80"/>
      <c r="AD1392" s="80"/>
      <c r="AE1392" s="80"/>
      <c r="AF1392" s="80"/>
      <c r="AG1392" s="80"/>
      <c r="AH1392" s="80"/>
      <c r="AI1392" s="80"/>
      <c r="AJ1392" s="80"/>
      <c r="AK1392" s="80"/>
      <c r="AL1392" s="80"/>
      <c r="AM1392" s="80"/>
      <c r="AN1392" s="80"/>
      <c r="AO1392" s="80"/>
      <c r="AP1392" s="80"/>
      <c r="AQ1392" s="80"/>
      <c r="AR1392" s="80"/>
      <c r="AS1392" s="80"/>
      <c r="AT1392" s="80"/>
      <c r="AU1392" s="80"/>
      <c r="AV1392" s="80"/>
      <c r="AW1392" s="80"/>
      <c r="AX1392" s="80"/>
    </row>
    <row r="1393" spans="1:50" x14ac:dyDescent="0.25">
      <c r="A1393" s="80"/>
      <c r="B1393" s="80"/>
      <c r="C1393" s="80"/>
      <c r="D1393" s="80"/>
      <c r="E1393" s="80"/>
      <c r="F1393" s="80"/>
      <c r="G1393" s="80"/>
      <c r="H1393" s="80"/>
      <c r="I1393" s="80"/>
      <c r="J1393" s="80"/>
      <c r="K1393" s="80"/>
      <c r="L1393" s="80"/>
      <c r="M1393" s="80"/>
      <c r="N1393" s="80"/>
      <c r="O1393" s="80"/>
      <c r="P1393" s="80"/>
      <c r="Q1393" s="80"/>
      <c r="R1393" s="80"/>
      <c r="S1393" s="80"/>
      <c r="T1393" s="80"/>
      <c r="U1393" s="80"/>
      <c r="V1393" s="80"/>
      <c r="W1393" s="80"/>
      <c r="X1393" s="80"/>
      <c r="Y1393" s="80"/>
      <c r="Z1393" s="80"/>
      <c r="AA1393" s="80"/>
      <c r="AB1393" s="80"/>
      <c r="AC1393" s="80"/>
      <c r="AD1393" s="80"/>
      <c r="AE1393" s="80"/>
      <c r="AF1393" s="80"/>
      <c r="AG1393" s="80"/>
      <c r="AH1393" s="80"/>
      <c r="AI1393" s="80"/>
      <c r="AJ1393" s="80"/>
      <c r="AK1393" s="80"/>
      <c r="AL1393" s="80"/>
      <c r="AM1393" s="80"/>
      <c r="AN1393" s="80"/>
      <c r="AO1393" s="80"/>
      <c r="AP1393" s="80"/>
      <c r="AQ1393" s="80"/>
      <c r="AR1393" s="80"/>
      <c r="AS1393" s="80"/>
      <c r="AT1393" s="80"/>
      <c r="AU1393" s="80"/>
      <c r="AV1393" s="80"/>
      <c r="AW1393" s="80"/>
      <c r="AX1393" s="80"/>
    </row>
    <row r="1394" spans="1:50" x14ac:dyDescent="0.25">
      <c r="A1394" s="80"/>
      <c r="B1394" s="80"/>
      <c r="C1394" s="80"/>
      <c r="D1394" s="80"/>
      <c r="E1394" s="80"/>
      <c r="F1394" s="80"/>
      <c r="G1394" s="80"/>
      <c r="H1394" s="80"/>
      <c r="I1394" s="80"/>
      <c r="J1394" s="80"/>
      <c r="K1394" s="80"/>
      <c r="L1394" s="80"/>
      <c r="M1394" s="80"/>
      <c r="N1394" s="80"/>
      <c r="O1394" s="80"/>
      <c r="P1394" s="80"/>
      <c r="Q1394" s="80"/>
      <c r="R1394" s="80"/>
      <c r="S1394" s="80"/>
      <c r="T1394" s="80"/>
      <c r="U1394" s="80"/>
      <c r="V1394" s="80"/>
      <c r="W1394" s="80"/>
      <c r="X1394" s="80"/>
      <c r="Y1394" s="80"/>
      <c r="Z1394" s="80"/>
      <c r="AA1394" s="80"/>
      <c r="AB1394" s="80"/>
      <c r="AC1394" s="80"/>
      <c r="AD1394" s="80"/>
      <c r="AE1394" s="80"/>
      <c r="AF1394" s="80"/>
      <c r="AG1394" s="80"/>
      <c r="AH1394" s="80"/>
      <c r="AI1394" s="80"/>
      <c r="AJ1394" s="80"/>
      <c r="AK1394" s="80"/>
      <c r="AL1394" s="80"/>
      <c r="AM1394" s="80"/>
      <c r="AN1394" s="80"/>
      <c r="AO1394" s="80"/>
      <c r="AP1394" s="80"/>
      <c r="AQ1394" s="80"/>
      <c r="AR1394" s="80"/>
      <c r="AS1394" s="80"/>
      <c r="AT1394" s="80"/>
      <c r="AU1394" s="80"/>
      <c r="AV1394" s="80"/>
      <c r="AW1394" s="80"/>
      <c r="AX1394" s="80"/>
    </row>
    <row r="1395" spans="1:50" x14ac:dyDescent="0.25">
      <c r="A1395" s="80"/>
      <c r="B1395" s="80"/>
      <c r="C1395" s="80"/>
      <c r="D1395" s="80"/>
      <c r="E1395" s="80"/>
      <c r="F1395" s="80"/>
      <c r="G1395" s="80"/>
      <c r="H1395" s="80"/>
      <c r="I1395" s="80"/>
      <c r="J1395" s="80"/>
      <c r="K1395" s="80"/>
      <c r="L1395" s="80"/>
      <c r="M1395" s="80"/>
      <c r="N1395" s="80"/>
      <c r="O1395" s="80"/>
      <c r="P1395" s="80"/>
      <c r="Q1395" s="80"/>
      <c r="R1395" s="80"/>
      <c r="S1395" s="80"/>
      <c r="T1395" s="80"/>
      <c r="U1395" s="80"/>
      <c r="V1395" s="80"/>
      <c r="W1395" s="80"/>
      <c r="X1395" s="80"/>
      <c r="Y1395" s="80"/>
      <c r="Z1395" s="80"/>
      <c r="AA1395" s="80"/>
      <c r="AB1395" s="80"/>
      <c r="AC1395" s="80"/>
      <c r="AD1395" s="80"/>
      <c r="AE1395" s="80"/>
      <c r="AF1395" s="80"/>
      <c r="AG1395" s="80"/>
      <c r="AH1395" s="80"/>
      <c r="AI1395" s="80"/>
      <c r="AJ1395" s="80"/>
      <c r="AK1395" s="80"/>
      <c r="AL1395" s="80"/>
      <c r="AM1395" s="80"/>
      <c r="AN1395" s="80"/>
      <c r="AO1395" s="80"/>
      <c r="AP1395" s="80"/>
      <c r="AQ1395" s="80"/>
      <c r="AR1395" s="80"/>
      <c r="AS1395" s="80"/>
      <c r="AT1395" s="80"/>
      <c r="AU1395" s="80"/>
      <c r="AV1395" s="80"/>
      <c r="AW1395" s="80"/>
      <c r="AX1395" s="80"/>
    </row>
    <row r="1396" spans="1:50" x14ac:dyDescent="0.25">
      <c r="A1396" s="80"/>
      <c r="B1396" s="80"/>
      <c r="C1396" s="80"/>
      <c r="D1396" s="80"/>
      <c r="E1396" s="80"/>
      <c r="F1396" s="80"/>
      <c r="G1396" s="80"/>
      <c r="H1396" s="80"/>
      <c r="I1396" s="80"/>
      <c r="J1396" s="80"/>
      <c r="K1396" s="80"/>
      <c r="L1396" s="80"/>
      <c r="M1396" s="80"/>
      <c r="N1396" s="80"/>
      <c r="O1396" s="80"/>
      <c r="P1396" s="80"/>
      <c r="Q1396" s="80"/>
      <c r="R1396" s="80"/>
      <c r="S1396" s="80"/>
      <c r="T1396" s="80"/>
      <c r="U1396" s="80"/>
      <c r="V1396" s="80"/>
      <c r="W1396" s="80"/>
      <c r="X1396" s="80"/>
      <c r="Y1396" s="80"/>
      <c r="Z1396" s="80"/>
      <c r="AA1396" s="80"/>
      <c r="AB1396" s="80"/>
      <c r="AC1396" s="80"/>
      <c r="AD1396" s="80"/>
      <c r="AE1396" s="80"/>
      <c r="AF1396" s="80"/>
      <c r="AG1396" s="80"/>
      <c r="AH1396" s="80"/>
      <c r="AI1396" s="80"/>
      <c r="AJ1396" s="80"/>
      <c r="AK1396" s="80"/>
      <c r="AL1396" s="80"/>
      <c r="AM1396" s="80"/>
      <c r="AN1396" s="80"/>
      <c r="AO1396" s="80"/>
      <c r="AP1396" s="80"/>
      <c r="AQ1396" s="80"/>
      <c r="AR1396" s="80"/>
      <c r="AS1396" s="80"/>
      <c r="AT1396" s="80"/>
      <c r="AU1396" s="80"/>
      <c r="AV1396" s="80"/>
      <c r="AW1396" s="80"/>
      <c r="AX1396" s="80"/>
    </row>
    <row r="1397" spans="1:50" x14ac:dyDescent="0.25">
      <c r="A1397" s="80"/>
      <c r="B1397" s="80"/>
      <c r="C1397" s="80"/>
      <c r="D1397" s="80"/>
      <c r="E1397" s="80"/>
      <c r="F1397" s="80"/>
      <c r="G1397" s="80"/>
      <c r="H1397" s="80"/>
      <c r="I1397" s="80"/>
      <c r="J1397" s="80"/>
      <c r="K1397" s="80"/>
      <c r="L1397" s="80"/>
      <c r="M1397" s="80"/>
      <c r="N1397" s="80"/>
      <c r="O1397" s="80"/>
      <c r="P1397" s="80"/>
      <c r="Q1397" s="80"/>
      <c r="R1397" s="80"/>
      <c r="S1397" s="80"/>
      <c r="T1397" s="80"/>
      <c r="U1397" s="80"/>
      <c r="V1397" s="80"/>
      <c r="W1397" s="80"/>
      <c r="X1397" s="80"/>
      <c r="Y1397" s="80"/>
      <c r="Z1397" s="80"/>
      <c r="AA1397" s="80"/>
      <c r="AB1397" s="80"/>
      <c r="AC1397" s="80"/>
      <c r="AD1397" s="80"/>
      <c r="AE1397" s="80"/>
      <c r="AF1397" s="80"/>
      <c r="AG1397" s="80"/>
      <c r="AH1397" s="80"/>
      <c r="AI1397" s="80"/>
      <c r="AJ1397" s="80"/>
      <c r="AK1397" s="80"/>
      <c r="AL1397" s="80"/>
      <c r="AM1397" s="80"/>
      <c r="AN1397" s="80"/>
      <c r="AO1397" s="80"/>
      <c r="AP1397" s="80"/>
      <c r="AQ1397" s="80"/>
      <c r="AR1397" s="80"/>
      <c r="AS1397" s="80"/>
      <c r="AT1397" s="80"/>
      <c r="AU1397" s="80"/>
      <c r="AV1397" s="80"/>
      <c r="AW1397" s="80"/>
      <c r="AX1397" s="80"/>
    </row>
    <row r="1398" spans="1:50" x14ac:dyDescent="0.25">
      <c r="A1398" s="80"/>
      <c r="B1398" s="80"/>
      <c r="C1398" s="80"/>
      <c r="D1398" s="80"/>
      <c r="E1398" s="80"/>
      <c r="F1398" s="80"/>
      <c r="G1398" s="80"/>
      <c r="H1398" s="80"/>
      <c r="I1398" s="80"/>
      <c r="J1398" s="80"/>
      <c r="K1398" s="80"/>
      <c r="L1398" s="80"/>
      <c r="M1398" s="80"/>
      <c r="N1398" s="80"/>
      <c r="O1398" s="80"/>
      <c r="P1398" s="80"/>
      <c r="Q1398" s="80"/>
      <c r="R1398" s="80"/>
      <c r="S1398" s="80"/>
      <c r="T1398" s="80"/>
      <c r="U1398" s="80"/>
      <c r="V1398" s="80"/>
      <c r="W1398" s="80"/>
      <c r="X1398" s="80"/>
      <c r="Y1398" s="80"/>
      <c r="Z1398" s="80"/>
      <c r="AA1398" s="80"/>
      <c r="AB1398" s="80"/>
      <c r="AC1398" s="80"/>
      <c r="AD1398" s="80"/>
      <c r="AE1398" s="80"/>
      <c r="AF1398" s="80"/>
      <c r="AG1398" s="80"/>
      <c r="AH1398" s="80"/>
      <c r="AI1398" s="80"/>
      <c r="AJ1398" s="80"/>
      <c r="AK1398" s="80"/>
      <c r="AL1398" s="80"/>
      <c r="AM1398" s="80"/>
      <c r="AN1398" s="80"/>
      <c r="AO1398" s="80"/>
      <c r="AP1398" s="80"/>
      <c r="AQ1398" s="80"/>
      <c r="AR1398" s="80"/>
      <c r="AS1398" s="80"/>
      <c r="AT1398" s="80"/>
      <c r="AU1398" s="80"/>
      <c r="AV1398" s="80"/>
      <c r="AW1398" s="80"/>
      <c r="AX1398" s="80"/>
    </row>
    <row r="1399" spans="1:50" x14ac:dyDescent="0.25">
      <c r="A1399" s="80"/>
      <c r="B1399" s="80"/>
      <c r="C1399" s="80"/>
      <c r="D1399" s="80"/>
      <c r="E1399" s="80"/>
      <c r="F1399" s="80"/>
      <c r="G1399" s="80"/>
      <c r="H1399" s="80"/>
      <c r="I1399" s="80"/>
      <c r="J1399" s="80"/>
      <c r="K1399" s="80"/>
      <c r="L1399" s="80"/>
      <c r="M1399" s="80"/>
      <c r="N1399" s="80"/>
      <c r="O1399" s="80"/>
      <c r="P1399" s="80"/>
      <c r="Q1399" s="80"/>
      <c r="R1399" s="80"/>
      <c r="S1399" s="80"/>
      <c r="T1399" s="80"/>
      <c r="U1399" s="80"/>
      <c r="V1399" s="80"/>
      <c r="W1399" s="80"/>
      <c r="X1399" s="80"/>
      <c r="Y1399" s="80"/>
      <c r="Z1399" s="80"/>
      <c r="AA1399" s="80"/>
      <c r="AB1399" s="80"/>
      <c r="AC1399" s="80"/>
      <c r="AD1399" s="80"/>
      <c r="AE1399" s="80"/>
      <c r="AF1399" s="80"/>
      <c r="AG1399" s="80"/>
      <c r="AH1399" s="80"/>
      <c r="AI1399" s="80"/>
      <c r="AJ1399" s="80"/>
      <c r="AK1399" s="80"/>
      <c r="AL1399" s="80"/>
      <c r="AM1399" s="80"/>
      <c r="AN1399" s="80"/>
      <c r="AO1399" s="80"/>
      <c r="AP1399" s="80"/>
      <c r="AQ1399" s="80"/>
      <c r="AR1399" s="80"/>
      <c r="AS1399" s="80"/>
      <c r="AT1399" s="80"/>
      <c r="AU1399" s="80"/>
      <c r="AV1399" s="80"/>
      <c r="AW1399" s="80"/>
      <c r="AX1399" s="80"/>
    </row>
    <row r="1400" spans="1:50" x14ac:dyDescent="0.25">
      <c r="A1400" s="80"/>
      <c r="B1400" s="80"/>
      <c r="C1400" s="80"/>
      <c r="D1400" s="80"/>
      <c r="E1400" s="80"/>
      <c r="F1400" s="80"/>
      <c r="G1400" s="80"/>
      <c r="H1400" s="80"/>
      <c r="I1400" s="80"/>
      <c r="J1400" s="80"/>
      <c r="K1400" s="80"/>
      <c r="L1400" s="80"/>
      <c r="M1400" s="80"/>
      <c r="N1400" s="80"/>
      <c r="O1400" s="80"/>
      <c r="P1400" s="80"/>
      <c r="Q1400" s="80"/>
      <c r="R1400" s="80"/>
      <c r="S1400" s="80"/>
      <c r="T1400" s="80"/>
      <c r="U1400" s="80"/>
      <c r="V1400" s="80"/>
      <c r="W1400" s="80"/>
      <c r="X1400" s="80"/>
      <c r="Y1400" s="80"/>
      <c r="Z1400" s="80"/>
      <c r="AA1400" s="80"/>
      <c r="AB1400" s="80"/>
      <c r="AC1400" s="80"/>
      <c r="AD1400" s="80"/>
      <c r="AE1400" s="80"/>
      <c r="AF1400" s="80"/>
      <c r="AG1400" s="80"/>
      <c r="AH1400" s="80"/>
      <c r="AI1400" s="80"/>
      <c r="AJ1400" s="80"/>
      <c r="AK1400" s="80"/>
      <c r="AL1400" s="80"/>
      <c r="AM1400" s="80"/>
      <c r="AN1400" s="80"/>
      <c r="AO1400" s="80"/>
      <c r="AP1400" s="80"/>
      <c r="AQ1400" s="80"/>
      <c r="AR1400" s="80"/>
      <c r="AS1400" s="80"/>
      <c r="AT1400" s="80"/>
      <c r="AU1400" s="80"/>
      <c r="AV1400" s="80"/>
      <c r="AW1400" s="80"/>
      <c r="AX1400" s="80"/>
    </row>
    <row r="1401" spans="1:50" x14ac:dyDescent="0.25">
      <c r="A1401" s="80"/>
      <c r="B1401" s="80"/>
      <c r="C1401" s="80"/>
      <c r="D1401" s="80"/>
      <c r="E1401" s="80"/>
      <c r="F1401" s="80"/>
      <c r="G1401" s="80"/>
      <c r="H1401" s="80"/>
      <c r="I1401" s="80"/>
      <c r="J1401" s="80"/>
      <c r="K1401" s="80"/>
      <c r="L1401" s="80"/>
      <c r="M1401" s="80"/>
      <c r="N1401" s="80"/>
      <c r="O1401" s="80"/>
      <c r="P1401" s="80"/>
      <c r="Q1401" s="80"/>
      <c r="R1401" s="80"/>
      <c r="S1401" s="80"/>
      <c r="T1401" s="80"/>
      <c r="U1401" s="80"/>
      <c r="V1401" s="80"/>
      <c r="W1401" s="80"/>
      <c r="X1401" s="80"/>
      <c r="Y1401" s="80"/>
      <c r="Z1401" s="80"/>
      <c r="AA1401" s="80"/>
      <c r="AB1401" s="80"/>
      <c r="AC1401" s="80"/>
      <c r="AD1401" s="80"/>
      <c r="AE1401" s="80"/>
      <c r="AF1401" s="80"/>
      <c r="AG1401" s="80"/>
      <c r="AH1401" s="80"/>
      <c r="AI1401" s="80"/>
      <c r="AJ1401" s="80"/>
      <c r="AK1401" s="80"/>
      <c r="AL1401" s="80"/>
      <c r="AM1401" s="80"/>
      <c r="AN1401" s="80"/>
      <c r="AO1401" s="80"/>
      <c r="AP1401" s="80"/>
      <c r="AQ1401" s="80"/>
      <c r="AR1401" s="80"/>
      <c r="AS1401" s="80"/>
      <c r="AT1401" s="80"/>
      <c r="AU1401" s="80"/>
      <c r="AV1401" s="80"/>
      <c r="AW1401" s="80"/>
      <c r="AX1401" s="80"/>
    </row>
    <row r="1402" spans="1:50" x14ac:dyDescent="0.25">
      <c r="A1402" s="80"/>
      <c r="B1402" s="80"/>
      <c r="C1402" s="80"/>
      <c r="D1402" s="80"/>
      <c r="E1402" s="80"/>
      <c r="F1402" s="80"/>
      <c r="G1402" s="80"/>
      <c r="H1402" s="80"/>
      <c r="I1402" s="80"/>
      <c r="J1402" s="80"/>
      <c r="K1402" s="80"/>
      <c r="L1402" s="80"/>
      <c r="M1402" s="80"/>
      <c r="N1402" s="80"/>
      <c r="O1402" s="80"/>
      <c r="P1402" s="80"/>
      <c r="Q1402" s="80"/>
      <c r="R1402" s="80"/>
      <c r="S1402" s="80"/>
      <c r="T1402" s="80"/>
      <c r="U1402" s="80"/>
      <c r="V1402" s="80"/>
      <c r="W1402" s="80"/>
      <c r="X1402" s="80"/>
      <c r="Y1402" s="80"/>
      <c r="Z1402" s="80"/>
      <c r="AA1402" s="80"/>
      <c r="AB1402" s="80"/>
      <c r="AC1402" s="80"/>
      <c r="AD1402" s="80"/>
      <c r="AE1402" s="80"/>
      <c r="AF1402" s="80"/>
      <c r="AG1402" s="80"/>
      <c r="AH1402" s="80"/>
      <c r="AI1402" s="80"/>
      <c r="AJ1402" s="80"/>
      <c r="AK1402" s="80"/>
      <c r="AL1402" s="80"/>
      <c r="AM1402" s="80"/>
      <c r="AN1402" s="80"/>
      <c r="AO1402" s="80"/>
      <c r="AP1402" s="80"/>
      <c r="AQ1402" s="80"/>
      <c r="AR1402" s="80"/>
      <c r="AS1402" s="80"/>
      <c r="AT1402" s="80"/>
      <c r="AU1402" s="80"/>
      <c r="AV1402" s="80"/>
      <c r="AW1402" s="80"/>
      <c r="AX1402" s="80"/>
    </row>
    <row r="1403" spans="1:50" x14ac:dyDescent="0.25">
      <c r="A1403" s="80"/>
      <c r="B1403" s="80"/>
      <c r="C1403" s="80"/>
      <c r="D1403" s="80"/>
      <c r="E1403" s="80"/>
      <c r="F1403" s="80"/>
      <c r="G1403" s="80"/>
      <c r="H1403" s="80"/>
      <c r="I1403" s="80"/>
      <c r="J1403" s="80"/>
      <c r="K1403" s="80"/>
      <c r="L1403" s="80"/>
      <c r="M1403" s="80"/>
      <c r="N1403" s="80"/>
      <c r="O1403" s="80"/>
      <c r="P1403" s="80"/>
      <c r="Q1403" s="80"/>
      <c r="R1403" s="80"/>
      <c r="S1403" s="80"/>
      <c r="T1403" s="80"/>
      <c r="U1403" s="80"/>
      <c r="V1403" s="80"/>
      <c r="W1403" s="80"/>
      <c r="X1403" s="80"/>
      <c r="Y1403" s="80"/>
      <c r="Z1403" s="80"/>
      <c r="AA1403" s="80"/>
      <c r="AB1403" s="80"/>
      <c r="AC1403" s="80"/>
      <c r="AD1403" s="80"/>
      <c r="AE1403" s="80"/>
      <c r="AF1403" s="80"/>
      <c r="AG1403" s="80"/>
      <c r="AH1403" s="80"/>
      <c r="AI1403" s="80"/>
      <c r="AJ1403" s="80"/>
      <c r="AK1403" s="80"/>
      <c r="AL1403" s="80"/>
      <c r="AM1403" s="80"/>
      <c r="AN1403" s="80"/>
      <c r="AO1403" s="80"/>
      <c r="AP1403" s="80"/>
      <c r="AQ1403" s="80"/>
      <c r="AR1403" s="80"/>
      <c r="AS1403" s="80"/>
      <c r="AT1403" s="80"/>
      <c r="AU1403" s="80"/>
      <c r="AV1403" s="80"/>
      <c r="AW1403" s="80"/>
      <c r="AX1403" s="80"/>
    </row>
    <row r="1404" spans="1:50" x14ac:dyDescent="0.25">
      <c r="A1404" s="80"/>
      <c r="B1404" s="80"/>
      <c r="C1404" s="80"/>
      <c r="D1404" s="80"/>
      <c r="E1404" s="80"/>
      <c r="F1404" s="80"/>
      <c r="G1404" s="80"/>
      <c r="H1404" s="80"/>
      <c r="I1404" s="80"/>
      <c r="J1404" s="80"/>
      <c r="K1404" s="80"/>
      <c r="L1404" s="80"/>
      <c r="M1404" s="80"/>
      <c r="N1404" s="80"/>
      <c r="O1404" s="80"/>
      <c r="P1404" s="80"/>
      <c r="Q1404" s="80"/>
      <c r="R1404" s="80"/>
      <c r="S1404" s="80"/>
      <c r="T1404" s="80"/>
      <c r="U1404" s="80"/>
      <c r="V1404" s="80"/>
      <c r="W1404" s="80"/>
      <c r="X1404" s="80"/>
      <c r="Y1404" s="80"/>
      <c r="Z1404" s="80"/>
      <c r="AA1404" s="80"/>
      <c r="AB1404" s="80"/>
      <c r="AC1404" s="80"/>
      <c r="AD1404" s="80"/>
      <c r="AE1404" s="80"/>
      <c r="AF1404" s="80"/>
      <c r="AG1404" s="80"/>
      <c r="AH1404" s="80"/>
      <c r="AI1404" s="80"/>
      <c r="AJ1404" s="80"/>
      <c r="AK1404" s="80"/>
      <c r="AL1404" s="80"/>
      <c r="AM1404" s="80"/>
      <c r="AN1404" s="80"/>
      <c r="AO1404" s="80"/>
      <c r="AP1404" s="80"/>
      <c r="AQ1404" s="80"/>
      <c r="AR1404" s="80"/>
      <c r="AS1404" s="80"/>
      <c r="AT1404" s="80"/>
      <c r="AU1404" s="80"/>
      <c r="AV1404" s="80"/>
      <c r="AW1404" s="80"/>
      <c r="AX1404" s="80"/>
    </row>
    <row r="1405" spans="1:50" x14ac:dyDescent="0.25">
      <c r="A1405" s="80"/>
      <c r="B1405" s="80"/>
      <c r="C1405" s="80"/>
      <c r="D1405" s="80"/>
      <c r="E1405" s="80"/>
      <c r="F1405" s="80"/>
      <c r="G1405" s="80"/>
      <c r="H1405" s="80"/>
      <c r="I1405" s="80"/>
      <c r="J1405" s="80"/>
      <c r="K1405" s="80"/>
      <c r="L1405" s="80"/>
      <c r="M1405" s="80"/>
      <c r="N1405" s="80"/>
      <c r="O1405" s="80"/>
      <c r="P1405" s="80"/>
      <c r="Q1405" s="80"/>
      <c r="R1405" s="80"/>
      <c r="S1405" s="80"/>
      <c r="T1405" s="80"/>
      <c r="U1405" s="80"/>
      <c r="V1405" s="80"/>
      <c r="W1405" s="80"/>
      <c r="X1405" s="80"/>
      <c r="Y1405" s="80"/>
      <c r="Z1405" s="80"/>
      <c r="AA1405" s="80"/>
      <c r="AB1405" s="80"/>
      <c r="AC1405" s="80"/>
      <c r="AD1405" s="80"/>
      <c r="AE1405" s="80"/>
      <c r="AF1405" s="80"/>
      <c r="AG1405" s="80"/>
      <c r="AH1405" s="80"/>
      <c r="AI1405" s="80"/>
      <c r="AJ1405" s="80"/>
      <c r="AK1405" s="80"/>
      <c r="AL1405" s="80"/>
      <c r="AM1405" s="80"/>
      <c r="AN1405" s="80"/>
      <c r="AO1405" s="80"/>
      <c r="AP1405" s="80"/>
      <c r="AQ1405" s="80"/>
      <c r="AR1405" s="80"/>
      <c r="AS1405" s="80"/>
      <c r="AT1405" s="80"/>
      <c r="AU1405" s="80"/>
      <c r="AV1405" s="80"/>
      <c r="AW1405" s="80"/>
      <c r="AX1405" s="80"/>
    </row>
    <row r="1406" spans="1:50" x14ac:dyDescent="0.25">
      <c r="A1406" s="80"/>
      <c r="B1406" s="80"/>
      <c r="C1406" s="80"/>
      <c r="D1406" s="80"/>
      <c r="E1406" s="80"/>
      <c r="F1406" s="80"/>
      <c r="G1406" s="80"/>
      <c r="H1406" s="80"/>
      <c r="I1406" s="80"/>
      <c r="J1406" s="80"/>
      <c r="K1406" s="80"/>
      <c r="L1406" s="80"/>
      <c r="M1406" s="80"/>
      <c r="N1406" s="80"/>
      <c r="O1406" s="80"/>
      <c r="P1406" s="80"/>
      <c r="Q1406" s="80"/>
      <c r="R1406" s="80"/>
      <c r="S1406" s="80"/>
      <c r="T1406" s="80"/>
      <c r="U1406" s="80"/>
      <c r="V1406" s="80"/>
      <c r="W1406" s="80"/>
      <c r="X1406" s="80"/>
      <c r="Y1406" s="80"/>
      <c r="Z1406" s="80"/>
      <c r="AA1406" s="80"/>
      <c r="AB1406" s="80"/>
      <c r="AC1406" s="80"/>
      <c r="AD1406" s="80"/>
      <c r="AE1406" s="80"/>
      <c r="AF1406" s="80"/>
      <c r="AG1406" s="80"/>
      <c r="AH1406" s="80"/>
      <c r="AI1406" s="80"/>
      <c r="AJ1406" s="80"/>
      <c r="AK1406" s="80"/>
      <c r="AL1406" s="80"/>
      <c r="AM1406" s="80"/>
      <c r="AN1406" s="80"/>
      <c r="AO1406" s="80"/>
      <c r="AP1406" s="80"/>
      <c r="AQ1406" s="80"/>
      <c r="AR1406" s="80"/>
      <c r="AS1406" s="80"/>
      <c r="AT1406" s="80"/>
      <c r="AU1406" s="80"/>
      <c r="AV1406" s="80"/>
      <c r="AW1406" s="80"/>
      <c r="AX1406" s="80"/>
    </row>
    <row r="1407" spans="1:50" x14ac:dyDescent="0.25">
      <c r="A1407" s="80"/>
      <c r="B1407" s="80"/>
      <c r="C1407" s="80"/>
      <c r="D1407" s="80"/>
      <c r="E1407" s="80"/>
      <c r="F1407" s="80"/>
      <c r="G1407" s="80"/>
      <c r="H1407" s="80"/>
      <c r="I1407" s="80"/>
      <c r="J1407" s="80"/>
      <c r="K1407" s="80"/>
      <c r="L1407" s="80"/>
      <c r="M1407" s="80"/>
      <c r="N1407" s="80"/>
      <c r="O1407" s="80"/>
      <c r="P1407" s="80"/>
      <c r="Q1407" s="80"/>
      <c r="R1407" s="80"/>
      <c r="S1407" s="80"/>
      <c r="T1407" s="80"/>
      <c r="U1407" s="80"/>
      <c r="V1407" s="80"/>
      <c r="W1407" s="80"/>
      <c r="X1407" s="80"/>
      <c r="Y1407" s="80"/>
      <c r="Z1407" s="80"/>
      <c r="AA1407" s="80"/>
      <c r="AB1407" s="80"/>
      <c r="AC1407" s="80"/>
      <c r="AD1407" s="80"/>
      <c r="AE1407" s="80"/>
      <c r="AF1407" s="80"/>
      <c r="AG1407" s="80"/>
      <c r="AH1407" s="80"/>
      <c r="AI1407" s="80"/>
      <c r="AJ1407" s="80"/>
      <c r="AK1407" s="80"/>
      <c r="AL1407" s="80"/>
      <c r="AM1407" s="80"/>
      <c r="AN1407" s="80"/>
      <c r="AO1407" s="80"/>
      <c r="AP1407" s="80"/>
      <c r="AQ1407" s="80"/>
      <c r="AR1407" s="80"/>
      <c r="AS1407" s="80"/>
      <c r="AT1407" s="80"/>
      <c r="AU1407" s="80"/>
      <c r="AV1407" s="80"/>
      <c r="AW1407" s="80"/>
      <c r="AX1407" s="80"/>
    </row>
    <row r="1408" spans="1:50" x14ac:dyDescent="0.25">
      <c r="A1408" s="80"/>
      <c r="B1408" s="80"/>
      <c r="C1408" s="80"/>
      <c r="D1408" s="80"/>
      <c r="E1408" s="80"/>
      <c r="F1408" s="80"/>
      <c r="G1408" s="80"/>
      <c r="H1408" s="80"/>
      <c r="I1408" s="80"/>
      <c r="J1408" s="80"/>
      <c r="K1408" s="80"/>
      <c r="L1408" s="80"/>
      <c r="M1408" s="80"/>
      <c r="N1408" s="80"/>
      <c r="O1408" s="80"/>
      <c r="P1408" s="80"/>
      <c r="Q1408" s="80"/>
      <c r="R1408" s="80"/>
      <c r="S1408" s="80"/>
      <c r="T1408" s="80"/>
      <c r="U1408" s="80"/>
      <c r="V1408" s="80"/>
      <c r="W1408" s="80"/>
      <c r="X1408" s="80"/>
      <c r="Y1408" s="80"/>
      <c r="Z1408" s="80"/>
      <c r="AA1408" s="80"/>
      <c r="AB1408" s="80"/>
      <c r="AC1408" s="80"/>
      <c r="AD1408" s="80"/>
      <c r="AE1408" s="80"/>
      <c r="AF1408" s="80"/>
      <c r="AG1408" s="80"/>
      <c r="AH1408" s="80"/>
      <c r="AI1408" s="80"/>
      <c r="AJ1408" s="80"/>
      <c r="AK1408" s="80"/>
      <c r="AL1408" s="80"/>
      <c r="AM1408" s="80"/>
      <c r="AN1408" s="80"/>
      <c r="AO1408" s="80"/>
      <c r="AP1408" s="80"/>
      <c r="AQ1408" s="80"/>
      <c r="AR1408" s="80"/>
      <c r="AS1408" s="80"/>
      <c r="AT1408" s="80"/>
      <c r="AU1408" s="80"/>
      <c r="AV1408" s="80"/>
      <c r="AW1408" s="80"/>
      <c r="AX1408" s="80"/>
    </row>
    <row r="1409" spans="1:50" x14ac:dyDescent="0.25">
      <c r="A1409" s="80"/>
      <c r="B1409" s="80"/>
      <c r="C1409" s="80"/>
      <c r="D1409" s="80"/>
      <c r="E1409" s="80"/>
      <c r="F1409" s="80"/>
      <c r="G1409" s="80"/>
      <c r="H1409" s="80"/>
      <c r="I1409" s="80"/>
      <c r="J1409" s="80"/>
      <c r="K1409" s="80"/>
      <c r="L1409" s="80"/>
      <c r="M1409" s="80"/>
      <c r="N1409" s="80"/>
      <c r="O1409" s="80"/>
      <c r="P1409" s="80"/>
      <c r="Q1409" s="80"/>
      <c r="R1409" s="80"/>
      <c r="S1409" s="80"/>
      <c r="T1409" s="80"/>
      <c r="U1409" s="80"/>
      <c r="V1409" s="80"/>
      <c r="W1409" s="80"/>
      <c r="X1409" s="80"/>
      <c r="Y1409" s="80"/>
      <c r="Z1409" s="80"/>
      <c r="AA1409" s="80"/>
      <c r="AB1409" s="80"/>
      <c r="AC1409" s="80"/>
      <c r="AD1409" s="80"/>
      <c r="AE1409" s="80"/>
      <c r="AF1409" s="80"/>
      <c r="AG1409" s="80"/>
      <c r="AH1409" s="80"/>
      <c r="AI1409" s="80"/>
      <c r="AJ1409" s="80"/>
      <c r="AK1409" s="80"/>
      <c r="AL1409" s="80"/>
      <c r="AM1409" s="80"/>
      <c r="AN1409" s="80"/>
      <c r="AO1409" s="80"/>
      <c r="AP1409" s="80"/>
      <c r="AQ1409" s="80"/>
      <c r="AR1409" s="80"/>
      <c r="AS1409" s="80"/>
      <c r="AT1409" s="80"/>
      <c r="AU1409" s="80"/>
      <c r="AV1409" s="80"/>
      <c r="AW1409" s="80"/>
      <c r="AX1409" s="80"/>
    </row>
    <row r="1410" spans="1:50" x14ac:dyDescent="0.25">
      <c r="A1410" s="80"/>
      <c r="B1410" s="80"/>
      <c r="C1410" s="80"/>
      <c r="D1410" s="80"/>
      <c r="E1410" s="80"/>
      <c r="F1410" s="80"/>
      <c r="G1410" s="80"/>
      <c r="H1410" s="80"/>
      <c r="I1410" s="80"/>
      <c r="J1410" s="80"/>
      <c r="K1410" s="80"/>
      <c r="L1410" s="80"/>
      <c r="M1410" s="80"/>
      <c r="N1410" s="80"/>
      <c r="O1410" s="80"/>
      <c r="P1410" s="80"/>
      <c r="Q1410" s="80"/>
      <c r="R1410" s="80"/>
      <c r="S1410" s="80"/>
      <c r="T1410" s="80"/>
      <c r="U1410" s="80"/>
      <c r="V1410" s="80"/>
      <c r="W1410" s="80"/>
      <c r="X1410" s="80"/>
      <c r="Y1410" s="80"/>
      <c r="Z1410" s="80"/>
      <c r="AA1410" s="80"/>
      <c r="AB1410" s="80"/>
      <c r="AC1410" s="80"/>
      <c r="AD1410" s="80"/>
      <c r="AE1410" s="80"/>
      <c r="AF1410" s="80"/>
      <c r="AG1410" s="80"/>
      <c r="AH1410" s="80"/>
      <c r="AI1410" s="80"/>
      <c r="AJ1410" s="80"/>
      <c r="AK1410" s="80"/>
      <c r="AL1410" s="80"/>
      <c r="AM1410" s="80"/>
      <c r="AN1410" s="80"/>
      <c r="AO1410" s="80"/>
      <c r="AP1410" s="80"/>
      <c r="AQ1410" s="80"/>
      <c r="AR1410" s="80"/>
      <c r="AS1410" s="80"/>
      <c r="AT1410" s="80"/>
      <c r="AU1410" s="80"/>
      <c r="AV1410" s="80"/>
      <c r="AW1410" s="80"/>
      <c r="AX1410" s="80"/>
    </row>
    <row r="1411" spans="1:50" x14ac:dyDescent="0.25">
      <c r="A1411" s="80"/>
      <c r="B1411" s="80"/>
      <c r="C1411" s="80"/>
      <c r="D1411" s="80"/>
      <c r="E1411" s="80"/>
      <c r="F1411" s="80"/>
      <c r="G1411" s="80"/>
      <c r="H1411" s="80"/>
      <c r="I1411" s="80"/>
      <c r="J1411" s="80"/>
      <c r="K1411" s="80"/>
      <c r="L1411" s="80"/>
      <c r="M1411" s="80"/>
      <c r="N1411" s="80"/>
      <c r="O1411" s="80"/>
      <c r="P1411" s="80"/>
      <c r="Q1411" s="80"/>
      <c r="R1411" s="80"/>
      <c r="S1411" s="80"/>
      <c r="T1411" s="80"/>
      <c r="U1411" s="80"/>
      <c r="V1411" s="80"/>
      <c r="W1411" s="80"/>
      <c r="X1411" s="80"/>
      <c r="Y1411" s="80"/>
      <c r="Z1411" s="80"/>
      <c r="AA1411" s="80"/>
      <c r="AB1411" s="80"/>
      <c r="AC1411" s="80"/>
      <c r="AD1411" s="80"/>
      <c r="AE1411" s="80"/>
      <c r="AF1411" s="80"/>
      <c r="AG1411" s="80"/>
      <c r="AH1411" s="80"/>
      <c r="AI1411" s="80"/>
      <c r="AJ1411" s="80"/>
      <c r="AK1411" s="80"/>
      <c r="AL1411" s="80"/>
      <c r="AM1411" s="80"/>
      <c r="AN1411" s="80"/>
      <c r="AO1411" s="80"/>
      <c r="AP1411" s="80"/>
      <c r="AQ1411" s="80"/>
      <c r="AR1411" s="80"/>
      <c r="AS1411" s="80"/>
      <c r="AT1411" s="80"/>
      <c r="AU1411" s="80"/>
      <c r="AV1411" s="80"/>
      <c r="AW1411" s="80"/>
      <c r="AX1411" s="80"/>
    </row>
    <row r="1412" spans="1:50" x14ac:dyDescent="0.25">
      <c r="A1412" s="80"/>
      <c r="B1412" s="80"/>
      <c r="C1412" s="80"/>
      <c r="D1412" s="80"/>
      <c r="E1412" s="80"/>
      <c r="F1412" s="80"/>
      <c r="G1412" s="80"/>
      <c r="H1412" s="80"/>
      <c r="I1412" s="80"/>
      <c r="J1412" s="80"/>
      <c r="K1412" s="80"/>
      <c r="L1412" s="80"/>
      <c r="M1412" s="80"/>
      <c r="N1412" s="80"/>
      <c r="O1412" s="80"/>
      <c r="P1412" s="80"/>
      <c r="Q1412" s="80"/>
      <c r="R1412" s="80"/>
      <c r="S1412" s="80"/>
      <c r="T1412" s="80"/>
      <c r="U1412" s="80"/>
      <c r="V1412" s="80"/>
      <c r="W1412" s="80"/>
      <c r="X1412" s="80"/>
      <c r="Y1412" s="80"/>
      <c r="Z1412" s="80"/>
      <c r="AA1412" s="80"/>
      <c r="AB1412" s="80"/>
      <c r="AC1412" s="80"/>
      <c r="AD1412" s="80"/>
      <c r="AE1412" s="80"/>
      <c r="AF1412" s="80"/>
      <c r="AG1412" s="80"/>
      <c r="AH1412" s="80"/>
      <c r="AI1412" s="80"/>
      <c r="AJ1412" s="80"/>
      <c r="AK1412" s="80"/>
      <c r="AL1412" s="80"/>
      <c r="AM1412" s="80"/>
      <c r="AN1412" s="80"/>
      <c r="AO1412" s="80"/>
      <c r="AP1412" s="80"/>
      <c r="AQ1412" s="80"/>
      <c r="AR1412" s="80"/>
      <c r="AS1412" s="80"/>
      <c r="AT1412" s="80"/>
      <c r="AU1412" s="80"/>
      <c r="AV1412" s="80"/>
      <c r="AW1412" s="80"/>
      <c r="AX1412" s="80"/>
    </row>
    <row r="1413" spans="1:50" x14ac:dyDescent="0.25">
      <c r="A1413" s="80"/>
      <c r="B1413" s="80"/>
      <c r="C1413" s="80"/>
      <c r="D1413" s="80"/>
      <c r="E1413" s="80"/>
      <c r="F1413" s="80"/>
      <c r="G1413" s="80"/>
      <c r="H1413" s="80"/>
      <c r="I1413" s="80"/>
      <c r="J1413" s="80"/>
      <c r="K1413" s="80"/>
      <c r="L1413" s="80"/>
      <c r="M1413" s="80"/>
      <c r="N1413" s="80"/>
      <c r="O1413" s="80"/>
      <c r="P1413" s="80"/>
      <c r="Q1413" s="80"/>
      <c r="R1413" s="80"/>
      <c r="S1413" s="80"/>
      <c r="T1413" s="80"/>
      <c r="U1413" s="80"/>
      <c r="V1413" s="80"/>
      <c r="W1413" s="80"/>
      <c r="X1413" s="80"/>
      <c r="Y1413" s="80"/>
      <c r="Z1413" s="80"/>
      <c r="AA1413" s="80"/>
      <c r="AB1413" s="80"/>
      <c r="AC1413" s="80"/>
      <c r="AD1413" s="80"/>
      <c r="AE1413" s="80"/>
      <c r="AF1413" s="80"/>
      <c r="AG1413" s="80"/>
      <c r="AH1413" s="80"/>
      <c r="AI1413" s="80"/>
      <c r="AJ1413" s="80"/>
      <c r="AK1413" s="80"/>
      <c r="AL1413" s="80"/>
      <c r="AM1413" s="80"/>
      <c r="AN1413" s="80"/>
      <c r="AO1413" s="80"/>
      <c r="AP1413" s="80"/>
      <c r="AQ1413" s="80"/>
      <c r="AR1413" s="80"/>
      <c r="AS1413" s="80"/>
      <c r="AT1413" s="80"/>
      <c r="AU1413" s="80"/>
      <c r="AV1413" s="80"/>
      <c r="AW1413" s="80"/>
      <c r="AX1413" s="80"/>
    </row>
    <row r="1414" spans="1:50" x14ac:dyDescent="0.25">
      <c r="A1414" s="80"/>
      <c r="B1414" s="80"/>
      <c r="C1414" s="80"/>
      <c r="D1414" s="80"/>
      <c r="E1414" s="80"/>
      <c r="F1414" s="80"/>
      <c r="G1414" s="80"/>
      <c r="H1414" s="80"/>
      <c r="I1414" s="80"/>
      <c r="J1414" s="80"/>
      <c r="K1414" s="80"/>
      <c r="L1414" s="80"/>
      <c r="M1414" s="80"/>
      <c r="N1414" s="80"/>
      <c r="O1414" s="80"/>
      <c r="P1414" s="80"/>
      <c r="Q1414" s="80"/>
      <c r="R1414" s="80"/>
      <c r="S1414" s="80"/>
      <c r="T1414" s="80"/>
      <c r="U1414" s="80"/>
      <c r="V1414" s="80"/>
      <c r="W1414" s="80"/>
      <c r="X1414" s="80"/>
      <c r="Y1414" s="80"/>
      <c r="Z1414" s="80"/>
      <c r="AA1414" s="80"/>
      <c r="AB1414" s="80"/>
      <c r="AC1414" s="80"/>
      <c r="AD1414" s="80"/>
      <c r="AE1414" s="80"/>
      <c r="AF1414" s="80"/>
      <c r="AG1414" s="80"/>
      <c r="AH1414" s="80"/>
      <c r="AI1414" s="80"/>
      <c r="AJ1414" s="80"/>
      <c r="AK1414" s="80"/>
      <c r="AL1414" s="80"/>
      <c r="AM1414" s="80"/>
      <c r="AN1414" s="80"/>
      <c r="AO1414" s="80"/>
      <c r="AP1414" s="80"/>
      <c r="AQ1414" s="80"/>
      <c r="AR1414" s="80"/>
      <c r="AS1414" s="80"/>
      <c r="AT1414" s="80"/>
      <c r="AU1414" s="80"/>
      <c r="AV1414" s="80"/>
      <c r="AW1414" s="80"/>
      <c r="AX1414" s="80"/>
    </row>
    <row r="1415" spans="1:50" x14ac:dyDescent="0.25">
      <c r="A1415" s="80"/>
      <c r="B1415" s="80"/>
      <c r="C1415" s="80"/>
      <c r="D1415" s="80"/>
      <c r="E1415" s="80"/>
      <c r="F1415" s="80"/>
      <c r="G1415" s="80"/>
      <c r="H1415" s="80"/>
      <c r="I1415" s="80"/>
      <c r="J1415" s="80"/>
      <c r="K1415" s="80"/>
      <c r="L1415" s="80"/>
      <c r="M1415" s="80"/>
      <c r="N1415" s="80"/>
      <c r="O1415" s="80"/>
      <c r="P1415" s="80"/>
      <c r="Q1415" s="80"/>
      <c r="R1415" s="80"/>
      <c r="S1415" s="80"/>
      <c r="T1415" s="80"/>
      <c r="U1415" s="80"/>
      <c r="V1415" s="80"/>
      <c r="W1415" s="80"/>
      <c r="X1415" s="80"/>
      <c r="Y1415" s="80"/>
      <c r="Z1415" s="80"/>
      <c r="AA1415" s="80"/>
      <c r="AB1415" s="80"/>
      <c r="AC1415" s="80"/>
      <c r="AD1415" s="80"/>
      <c r="AE1415" s="80"/>
      <c r="AF1415" s="80"/>
      <c r="AG1415" s="80"/>
      <c r="AH1415" s="80"/>
      <c r="AI1415" s="80"/>
      <c r="AJ1415" s="80"/>
      <c r="AK1415" s="80"/>
      <c r="AL1415" s="80"/>
      <c r="AM1415" s="80"/>
      <c r="AN1415" s="80"/>
      <c r="AO1415" s="80"/>
      <c r="AP1415" s="80"/>
      <c r="AQ1415" s="80"/>
      <c r="AR1415" s="80"/>
      <c r="AS1415" s="80"/>
      <c r="AT1415" s="80"/>
      <c r="AU1415" s="80"/>
      <c r="AV1415" s="80"/>
      <c r="AW1415" s="80"/>
      <c r="AX1415" s="80"/>
    </row>
    <row r="1416" spans="1:50" x14ac:dyDescent="0.25">
      <c r="A1416" s="80"/>
      <c r="B1416" s="80"/>
      <c r="C1416" s="80"/>
      <c r="D1416" s="80"/>
      <c r="E1416" s="80"/>
      <c r="F1416" s="80"/>
      <c r="G1416" s="80"/>
      <c r="H1416" s="80"/>
      <c r="I1416" s="80"/>
      <c r="J1416" s="80"/>
      <c r="K1416" s="80"/>
      <c r="L1416" s="80"/>
      <c r="M1416" s="80"/>
      <c r="N1416" s="80"/>
      <c r="O1416" s="80"/>
      <c r="P1416" s="80"/>
      <c r="Q1416" s="80"/>
      <c r="R1416" s="80"/>
      <c r="S1416" s="80"/>
      <c r="T1416" s="80"/>
      <c r="U1416" s="80"/>
      <c r="V1416" s="80"/>
      <c r="W1416" s="80"/>
      <c r="X1416" s="80"/>
      <c r="Y1416" s="80"/>
      <c r="Z1416" s="80"/>
      <c r="AA1416" s="80"/>
      <c r="AB1416" s="80"/>
      <c r="AC1416" s="80"/>
      <c r="AD1416" s="80"/>
      <c r="AE1416" s="80"/>
      <c r="AF1416" s="80"/>
      <c r="AG1416" s="80"/>
      <c r="AH1416" s="80"/>
      <c r="AI1416" s="80"/>
      <c r="AJ1416" s="80"/>
      <c r="AK1416" s="80"/>
      <c r="AL1416" s="80"/>
      <c r="AM1416" s="80"/>
      <c r="AN1416" s="80"/>
      <c r="AO1416" s="80"/>
      <c r="AP1416" s="80"/>
      <c r="AQ1416" s="80"/>
      <c r="AR1416" s="80"/>
      <c r="AS1416" s="80"/>
      <c r="AT1416" s="80"/>
      <c r="AU1416" s="80"/>
      <c r="AV1416" s="80"/>
      <c r="AW1416" s="80"/>
      <c r="AX1416" s="80"/>
    </row>
    <row r="1417" spans="1:50" x14ac:dyDescent="0.25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0"/>
      <c r="N1417" s="80"/>
      <c r="O1417" s="80"/>
      <c r="P1417" s="80"/>
      <c r="Q1417" s="80"/>
      <c r="R1417" s="80"/>
      <c r="S1417" s="80"/>
      <c r="T1417" s="80"/>
      <c r="U1417" s="80"/>
      <c r="V1417" s="80"/>
      <c r="W1417" s="80"/>
      <c r="X1417" s="80"/>
      <c r="Y1417" s="80"/>
      <c r="Z1417" s="80"/>
      <c r="AA1417" s="80"/>
      <c r="AB1417" s="80"/>
      <c r="AC1417" s="80"/>
      <c r="AD1417" s="80"/>
      <c r="AE1417" s="80"/>
      <c r="AF1417" s="80"/>
      <c r="AG1417" s="80"/>
      <c r="AH1417" s="80"/>
      <c r="AI1417" s="80"/>
      <c r="AJ1417" s="80"/>
      <c r="AK1417" s="80"/>
      <c r="AL1417" s="80"/>
      <c r="AM1417" s="80"/>
      <c r="AN1417" s="80"/>
      <c r="AO1417" s="80"/>
      <c r="AP1417" s="80"/>
      <c r="AQ1417" s="80"/>
      <c r="AR1417" s="80"/>
      <c r="AS1417" s="80"/>
      <c r="AT1417" s="80"/>
      <c r="AU1417" s="80"/>
      <c r="AV1417" s="80"/>
      <c r="AW1417" s="80"/>
      <c r="AX1417" s="80"/>
    </row>
    <row r="1418" spans="1:50" x14ac:dyDescent="0.25">
      <c r="A1418" s="80"/>
      <c r="B1418" s="80"/>
      <c r="C1418" s="80"/>
      <c r="D1418" s="80"/>
      <c r="E1418" s="80"/>
      <c r="F1418" s="80"/>
      <c r="G1418" s="80"/>
      <c r="H1418" s="80"/>
      <c r="I1418" s="80"/>
      <c r="J1418" s="80"/>
      <c r="K1418" s="80"/>
      <c r="L1418" s="80"/>
      <c r="M1418" s="80"/>
      <c r="N1418" s="80"/>
      <c r="O1418" s="80"/>
      <c r="P1418" s="80"/>
      <c r="Q1418" s="80"/>
      <c r="R1418" s="80"/>
      <c r="S1418" s="80"/>
      <c r="T1418" s="80"/>
      <c r="U1418" s="80"/>
      <c r="V1418" s="80"/>
      <c r="W1418" s="80"/>
      <c r="X1418" s="80"/>
      <c r="Y1418" s="80"/>
      <c r="Z1418" s="80"/>
      <c r="AA1418" s="80"/>
      <c r="AB1418" s="80"/>
      <c r="AC1418" s="80"/>
      <c r="AD1418" s="80"/>
      <c r="AE1418" s="80"/>
      <c r="AF1418" s="80"/>
      <c r="AG1418" s="80"/>
      <c r="AH1418" s="80"/>
      <c r="AI1418" s="80"/>
      <c r="AJ1418" s="80"/>
      <c r="AK1418" s="80"/>
      <c r="AL1418" s="80"/>
      <c r="AM1418" s="80"/>
      <c r="AN1418" s="80"/>
      <c r="AO1418" s="80"/>
      <c r="AP1418" s="80"/>
      <c r="AQ1418" s="80"/>
      <c r="AR1418" s="80"/>
      <c r="AS1418" s="80"/>
      <c r="AT1418" s="80"/>
      <c r="AU1418" s="80"/>
      <c r="AV1418" s="80"/>
      <c r="AW1418" s="80"/>
      <c r="AX1418" s="80"/>
    </row>
    <row r="1419" spans="1:50" x14ac:dyDescent="0.25">
      <c r="A1419" s="80"/>
      <c r="B1419" s="80"/>
      <c r="C1419" s="80"/>
      <c r="D1419" s="80"/>
      <c r="E1419" s="80"/>
      <c r="F1419" s="80"/>
      <c r="G1419" s="80"/>
      <c r="H1419" s="80"/>
      <c r="I1419" s="80"/>
      <c r="J1419" s="80"/>
      <c r="K1419" s="80"/>
      <c r="L1419" s="80"/>
      <c r="M1419" s="80"/>
      <c r="N1419" s="80"/>
      <c r="O1419" s="80"/>
      <c r="P1419" s="80"/>
      <c r="Q1419" s="80"/>
      <c r="R1419" s="80"/>
      <c r="S1419" s="80"/>
      <c r="T1419" s="80"/>
      <c r="U1419" s="80"/>
      <c r="V1419" s="80"/>
      <c r="W1419" s="80"/>
      <c r="X1419" s="80"/>
      <c r="Y1419" s="80"/>
      <c r="Z1419" s="80"/>
      <c r="AA1419" s="80"/>
      <c r="AB1419" s="80"/>
      <c r="AC1419" s="80"/>
      <c r="AD1419" s="80"/>
      <c r="AE1419" s="80"/>
      <c r="AF1419" s="80"/>
      <c r="AG1419" s="80"/>
      <c r="AH1419" s="80"/>
      <c r="AI1419" s="80"/>
      <c r="AJ1419" s="80"/>
      <c r="AK1419" s="80"/>
      <c r="AL1419" s="80"/>
      <c r="AM1419" s="80"/>
      <c r="AN1419" s="80"/>
      <c r="AO1419" s="80"/>
      <c r="AP1419" s="80"/>
      <c r="AQ1419" s="80"/>
      <c r="AR1419" s="80"/>
      <c r="AS1419" s="80"/>
      <c r="AT1419" s="80"/>
      <c r="AU1419" s="80"/>
      <c r="AV1419" s="80"/>
      <c r="AW1419" s="80"/>
      <c r="AX1419" s="80"/>
    </row>
    <row r="1420" spans="1:50" x14ac:dyDescent="0.25">
      <c r="A1420" s="80"/>
      <c r="B1420" s="80"/>
      <c r="C1420" s="80"/>
      <c r="D1420" s="80"/>
      <c r="E1420" s="80"/>
      <c r="F1420" s="80"/>
      <c r="G1420" s="80"/>
      <c r="H1420" s="80"/>
      <c r="I1420" s="80"/>
      <c r="J1420" s="80"/>
      <c r="K1420" s="80"/>
      <c r="L1420" s="80"/>
      <c r="M1420" s="80"/>
      <c r="N1420" s="80"/>
      <c r="O1420" s="80"/>
      <c r="P1420" s="80"/>
      <c r="Q1420" s="80"/>
      <c r="R1420" s="80"/>
      <c r="S1420" s="80"/>
      <c r="T1420" s="80"/>
      <c r="U1420" s="80"/>
      <c r="V1420" s="80"/>
      <c r="W1420" s="80"/>
      <c r="X1420" s="80"/>
      <c r="Y1420" s="80"/>
      <c r="Z1420" s="80"/>
      <c r="AA1420" s="80"/>
      <c r="AB1420" s="80"/>
      <c r="AC1420" s="80"/>
      <c r="AD1420" s="80"/>
      <c r="AE1420" s="80"/>
      <c r="AF1420" s="80"/>
      <c r="AG1420" s="80"/>
      <c r="AH1420" s="80"/>
      <c r="AI1420" s="80"/>
      <c r="AJ1420" s="80"/>
      <c r="AK1420" s="80"/>
      <c r="AL1420" s="80"/>
      <c r="AM1420" s="80"/>
      <c r="AN1420" s="80"/>
      <c r="AO1420" s="80"/>
      <c r="AP1420" s="80"/>
      <c r="AQ1420" s="80"/>
      <c r="AR1420" s="80"/>
      <c r="AS1420" s="80"/>
      <c r="AT1420" s="80"/>
      <c r="AU1420" s="80"/>
      <c r="AV1420" s="80"/>
      <c r="AW1420" s="80"/>
      <c r="AX1420" s="80"/>
    </row>
    <row r="1421" spans="1:50" x14ac:dyDescent="0.25">
      <c r="A1421" s="80"/>
      <c r="B1421" s="80"/>
      <c r="C1421" s="80"/>
      <c r="D1421" s="80"/>
      <c r="E1421" s="80"/>
      <c r="F1421" s="80"/>
      <c r="G1421" s="80"/>
      <c r="H1421" s="80"/>
      <c r="I1421" s="80"/>
      <c r="J1421" s="80"/>
      <c r="K1421" s="80"/>
      <c r="L1421" s="80"/>
      <c r="M1421" s="80"/>
      <c r="N1421" s="80"/>
      <c r="O1421" s="80"/>
      <c r="P1421" s="80"/>
      <c r="Q1421" s="80"/>
      <c r="R1421" s="80"/>
      <c r="S1421" s="80"/>
      <c r="T1421" s="80"/>
      <c r="U1421" s="80"/>
      <c r="V1421" s="80"/>
      <c r="W1421" s="80"/>
      <c r="X1421" s="80"/>
      <c r="Y1421" s="80"/>
      <c r="Z1421" s="80"/>
      <c r="AA1421" s="80"/>
      <c r="AB1421" s="80"/>
      <c r="AC1421" s="80"/>
      <c r="AD1421" s="80"/>
      <c r="AE1421" s="80"/>
      <c r="AF1421" s="80"/>
      <c r="AG1421" s="80"/>
      <c r="AH1421" s="80"/>
      <c r="AI1421" s="80"/>
      <c r="AJ1421" s="80"/>
      <c r="AK1421" s="80"/>
      <c r="AL1421" s="80"/>
      <c r="AM1421" s="80"/>
      <c r="AN1421" s="80"/>
      <c r="AO1421" s="80"/>
      <c r="AP1421" s="80"/>
      <c r="AQ1421" s="80"/>
      <c r="AR1421" s="80"/>
      <c r="AS1421" s="80"/>
      <c r="AT1421" s="80"/>
      <c r="AU1421" s="80"/>
      <c r="AV1421" s="80"/>
      <c r="AW1421" s="80"/>
      <c r="AX1421" s="80"/>
    </row>
    <row r="1422" spans="1:50" x14ac:dyDescent="0.25">
      <c r="A1422" s="80"/>
      <c r="B1422" s="80"/>
      <c r="C1422" s="80"/>
      <c r="D1422" s="80"/>
      <c r="E1422" s="80"/>
      <c r="F1422" s="80"/>
      <c r="G1422" s="80"/>
      <c r="H1422" s="80"/>
      <c r="I1422" s="80"/>
      <c r="J1422" s="80"/>
      <c r="K1422" s="80"/>
      <c r="L1422" s="80"/>
      <c r="M1422" s="80"/>
      <c r="N1422" s="80"/>
      <c r="O1422" s="80"/>
      <c r="P1422" s="80"/>
      <c r="Q1422" s="80"/>
      <c r="R1422" s="80"/>
      <c r="S1422" s="80"/>
      <c r="T1422" s="80"/>
      <c r="U1422" s="80"/>
      <c r="V1422" s="80"/>
      <c r="W1422" s="80"/>
      <c r="X1422" s="80"/>
      <c r="Y1422" s="80"/>
      <c r="Z1422" s="80"/>
      <c r="AA1422" s="80"/>
      <c r="AB1422" s="80"/>
      <c r="AC1422" s="80"/>
      <c r="AD1422" s="80"/>
      <c r="AE1422" s="80"/>
      <c r="AF1422" s="80"/>
      <c r="AG1422" s="80"/>
      <c r="AH1422" s="80"/>
      <c r="AI1422" s="80"/>
      <c r="AJ1422" s="80"/>
      <c r="AK1422" s="80"/>
      <c r="AL1422" s="80"/>
      <c r="AM1422" s="80"/>
      <c r="AN1422" s="80"/>
      <c r="AO1422" s="80"/>
      <c r="AP1422" s="80"/>
      <c r="AQ1422" s="80"/>
      <c r="AR1422" s="80"/>
      <c r="AS1422" s="80"/>
      <c r="AT1422" s="80"/>
      <c r="AU1422" s="80"/>
      <c r="AV1422" s="80"/>
      <c r="AW1422" s="80"/>
      <c r="AX1422" s="80"/>
    </row>
    <row r="1423" spans="1:50" x14ac:dyDescent="0.25">
      <c r="A1423" s="80"/>
      <c r="B1423" s="80"/>
      <c r="C1423" s="80"/>
      <c r="D1423" s="80"/>
      <c r="E1423" s="80"/>
      <c r="F1423" s="80"/>
      <c r="G1423" s="80"/>
      <c r="H1423" s="80"/>
      <c r="I1423" s="80"/>
      <c r="J1423" s="80"/>
      <c r="K1423" s="80"/>
      <c r="L1423" s="80"/>
      <c r="M1423" s="80"/>
      <c r="N1423" s="80"/>
      <c r="O1423" s="80"/>
      <c r="P1423" s="80"/>
      <c r="Q1423" s="80"/>
      <c r="R1423" s="80"/>
      <c r="S1423" s="80"/>
      <c r="T1423" s="80"/>
      <c r="U1423" s="80"/>
      <c r="V1423" s="80"/>
      <c r="W1423" s="80"/>
      <c r="X1423" s="80"/>
      <c r="Y1423" s="80"/>
      <c r="Z1423" s="80"/>
      <c r="AA1423" s="80"/>
      <c r="AB1423" s="80"/>
      <c r="AC1423" s="80"/>
      <c r="AD1423" s="80"/>
      <c r="AE1423" s="80"/>
      <c r="AF1423" s="80"/>
      <c r="AG1423" s="80"/>
      <c r="AH1423" s="80"/>
      <c r="AI1423" s="80"/>
      <c r="AJ1423" s="80"/>
      <c r="AK1423" s="80"/>
      <c r="AL1423" s="80"/>
      <c r="AM1423" s="80"/>
      <c r="AN1423" s="80"/>
      <c r="AO1423" s="80"/>
      <c r="AP1423" s="80"/>
      <c r="AQ1423" s="80"/>
      <c r="AR1423" s="80"/>
      <c r="AS1423" s="80"/>
      <c r="AT1423" s="80"/>
      <c r="AU1423" s="80"/>
      <c r="AV1423" s="80"/>
      <c r="AW1423" s="80"/>
      <c r="AX1423" s="80"/>
    </row>
    <row r="1424" spans="1:50" x14ac:dyDescent="0.25">
      <c r="A1424" s="80"/>
      <c r="B1424" s="80"/>
      <c r="C1424" s="80"/>
      <c r="D1424" s="80"/>
      <c r="E1424" s="80"/>
      <c r="F1424" s="80"/>
      <c r="G1424" s="80"/>
      <c r="H1424" s="80"/>
      <c r="I1424" s="80"/>
      <c r="J1424" s="80"/>
      <c r="K1424" s="80"/>
      <c r="L1424" s="80"/>
      <c r="M1424" s="80"/>
      <c r="N1424" s="80"/>
      <c r="O1424" s="80"/>
      <c r="P1424" s="80"/>
      <c r="Q1424" s="80"/>
      <c r="R1424" s="80"/>
      <c r="S1424" s="80"/>
      <c r="T1424" s="80"/>
      <c r="U1424" s="80"/>
      <c r="V1424" s="80"/>
      <c r="W1424" s="80"/>
      <c r="X1424" s="80"/>
      <c r="Y1424" s="80"/>
      <c r="Z1424" s="80"/>
      <c r="AA1424" s="80"/>
      <c r="AB1424" s="80"/>
      <c r="AC1424" s="80"/>
      <c r="AD1424" s="80"/>
      <c r="AE1424" s="80"/>
      <c r="AF1424" s="80"/>
      <c r="AG1424" s="80"/>
      <c r="AH1424" s="80"/>
      <c r="AI1424" s="80"/>
      <c r="AJ1424" s="80"/>
      <c r="AK1424" s="80"/>
      <c r="AL1424" s="80"/>
      <c r="AM1424" s="80"/>
      <c r="AN1424" s="80"/>
      <c r="AO1424" s="80"/>
      <c r="AP1424" s="80"/>
      <c r="AQ1424" s="80"/>
      <c r="AR1424" s="80"/>
      <c r="AS1424" s="80"/>
      <c r="AT1424" s="80"/>
      <c r="AU1424" s="80"/>
      <c r="AV1424" s="80"/>
      <c r="AW1424" s="80"/>
      <c r="AX1424" s="80"/>
    </row>
    <row r="1425" spans="1:50" x14ac:dyDescent="0.25">
      <c r="A1425" s="80"/>
      <c r="B1425" s="80"/>
      <c r="C1425" s="80"/>
      <c r="D1425" s="80"/>
      <c r="E1425" s="80"/>
      <c r="F1425" s="80"/>
      <c r="G1425" s="80"/>
      <c r="H1425" s="80"/>
      <c r="I1425" s="80"/>
      <c r="J1425" s="80"/>
      <c r="K1425" s="80"/>
      <c r="L1425" s="80"/>
      <c r="M1425" s="80"/>
      <c r="N1425" s="80"/>
      <c r="O1425" s="80"/>
      <c r="P1425" s="80"/>
      <c r="Q1425" s="80"/>
      <c r="R1425" s="80"/>
      <c r="S1425" s="80"/>
      <c r="T1425" s="80"/>
      <c r="U1425" s="80"/>
      <c r="V1425" s="80"/>
      <c r="W1425" s="80"/>
      <c r="X1425" s="80"/>
      <c r="Y1425" s="80"/>
      <c r="Z1425" s="80"/>
      <c r="AA1425" s="80"/>
      <c r="AB1425" s="80"/>
      <c r="AC1425" s="80"/>
      <c r="AD1425" s="80"/>
      <c r="AE1425" s="80"/>
      <c r="AF1425" s="80"/>
      <c r="AG1425" s="80"/>
      <c r="AH1425" s="80"/>
      <c r="AI1425" s="80"/>
      <c r="AJ1425" s="80"/>
      <c r="AK1425" s="80"/>
      <c r="AL1425" s="80"/>
      <c r="AM1425" s="80"/>
      <c r="AN1425" s="80"/>
      <c r="AO1425" s="80"/>
      <c r="AP1425" s="80"/>
      <c r="AQ1425" s="80"/>
      <c r="AR1425" s="80"/>
      <c r="AS1425" s="80"/>
      <c r="AT1425" s="80"/>
      <c r="AU1425" s="80"/>
      <c r="AV1425" s="80"/>
      <c r="AW1425" s="80"/>
      <c r="AX1425" s="80"/>
    </row>
    <row r="1426" spans="1:50" x14ac:dyDescent="0.25">
      <c r="A1426" s="80"/>
      <c r="B1426" s="80"/>
      <c r="C1426" s="80"/>
      <c r="D1426" s="80"/>
      <c r="E1426" s="80"/>
      <c r="F1426" s="80"/>
      <c r="G1426" s="80"/>
      <c r="H1426" s="80"/>
      <c r="I1426" s="80"/>
      <c r="J1426" s="80"/>
      <c r="K1426" s="80"/>
      <c r="L1426" s="80"/>
      <c r="M1426" s="80"/>
      <c r="N1426" s="80"/>
      <c r="O1426" s="80"/>
      <c r="P1426" s="80"/>
      <c r="Q1426" s="80"/>
      <c r="R1426" s="80"/>
      <c r="S1426" s="80"/>
      <c r="T1426" s="80"/>
      <c r="U1426" s="80"/>
      <c r="V1426" s="80"/>
      <c r="W1426" s="80"/>
      <c r="X1426" s="80"/>
      <c r="Y1426" s="80"/>
      <c r="Z1426" s="80"/>
      <c r="AA1426" s="80"/>
      <c r="AB1426" s="80"/>
      <c r="AC1426" s="80"/>
      <c r="AD1426" s="80"/>
      <c r="AE1426" s="80"/>
      <c r="AF1426" s="80"/>
      <c r="AG1426" s="80"/>
      <c r="AH1426" s="80"/>
      <c r="AI1426" s="80"/>
      <c r="AJ1426" s="80"/>
      <c r="AK1426" s="80"/>
      <c r="AL1426" s="80"/>
      <c r="AM1426" s="80"/>
      <c r="AN1426" s="80"/>
      <c r="AO1426" s="80"/>
      <c r="AP1426" s="80"/>
      <c r="AQ1426" s="80"/>
      <c r="AR1426" s="80"/>
      <c r="AS1426" s="80"/>
      <c r="AT1426" s="80"/>
      <c r="AU1426" s="80"/>
      <c r="AV1426" s="80"/>
      <c r="AW1426" s="80"/>
      <c r="AX1426" s="80"/>
    </row>
    <row r="1427" spans="1:50" x14ac:dyDescent="0.25">
      <c r="A1427" s="80"/>
      <c r="B1427" s="80"/>
      <c r="C1427" s="80"/>
      <c r="D1427" s="80"/>
      <c r="E1427" s="80"/>
      <c r="F1427" s="80"/>
      <c r="G1427" s="80"/>
      <c r="H1427" s="80"/>
      <c r="I1427" s="80"/>
      <c r="J1427" s="80"/>
      <c r="K1427" s="80"/>
      <c r="L1427" s="80"/>
      <c r="M1427" s="80"/>
      <c r="N1427" s="80"/>
      <c r="O1427" s="80"/>
      <c r="P1427" s="80"/>
      <c r="Q1427" s="80"/>
      <c r="R1427" s="80"/>
      <c r="S1427" s="80"/>
      <c r="T1427" s="80"/>
      <c r="U1427" s="80"/>
      <c r="V1427" s="80"/>
      <c r="W1427" s="80"/>
      <c r="X1427" s="80"/>
      <c r="Y1427" s="80"/>
      <c r="Z1427" s="80"/>
      <c r="AA1427" s="80"/>
      <c r="AB1427" s="80"/>
      <c r="AC1427" s="80"/>
      <c r="AD1427" s="80"/>
      <c r="AE1427" s="80"/>
      <c r="AF1427" s="80"/>
      <c r="AG1427" s="80"/>
      <c r="AH1427" s="80"/>
      <c r="AI1427" s="80"/>
      <c r="AJ1427" s="80"/>
      <c r="AK1427" s="80"/>
      <c r="AL1427" s="80"/>
      <c r="AM1427" s="80"/>
      <c r="AN1427" s="80"/>
      <c r="AO1427" s="80"/>
      <c r="AP1427" s="80"/>
      <c r="AQ1427" s="80"/>
      <c r="AR1427" s="80"/>
      <c r="AS1427" s="80"/>
      <c r="AT1427" s="80"/>
      <c r="AU1427" s="80"/>
      <c r="AV1427" s="80"/>
      <c r="AW1427" s="80"/>
      <c r="AX1427" s="80"/>
    </row>
    <row r="1428" spans="1:50" x14ac:dyDescent="0.25">
      <c r="A1428" s="80"/>
      <c r="B1428" s="80"/>
      <c r="C1428" s="80"/>
      <c r="D1428" s="80"/>
      <c r="E1428" s="80"/>
      <c r="F1428" s="80"/>
      <c r="G1428" s="80"/>
      <c r="H1428" s="80"/>
      <c r="I1428" s="80"/>
      <c r="J1428" s="80"/>
      <c r="K1428" s="80"/>
      <c r="L1428" s="80"/>
      <c r="M1428" s="80"/>
      <c r="N1428" s="80"/>
      <c r="O1428" s="80"/>
      <c r="P1428" s="80"/>
      <c r="Q1428" s="80"/>
      <c r="R1428" s="80"/>
      <c r="S1428" s="80"/>
      <c r="T1428" s="80"/>
      <c r="U1428" s="80"/>
      <c r="V1428" s="80"/>
      <c r="W1428" s="80"/>
      <c r="X1428" s="80"/>
      <c r="Y1428" s="80"/>
      <c r="Z1428" s="80"/>
      <c r="AA1428" s="80"/>
      <c r="AB1428" s="80"/>
      <c r="AC1428" s="80"/>
      <c r="AD1428" s="80"/>
      <c r="AE1428" s="80"/>
      <c r="AF1428" s="80"/>
      <c r="AG1428" s="80"/>
      <c r="AH1428" s="80"/>
      <c r="AI1428" s="80"/>
      <c r="AJ1428" s="80"/>
      <c r="AK1428" s="80"/>
      <c r="AL1428" s="80"/>
      <c r="AM1428" s="80"/>
      <c r="AN1428" s="80"/>
      <c r="AO1428" s="80"/>
      <c r="AP1428" s="80"/>
      <c r="AQ1428" s="80"/>
      <c r="AR1428" s="80"/>
      <c r="AS1428" s="80"/>
      <c r="AT1428" s="80"/>
      <c r="AU1428" s="80"/>
      <c r="AV1428" s="80"/>
      <c r="AW1428" s="80"/>
      <c r="AX1428" s="80"/>
    </row>
    <row r="1429" spans="1:50" x14ac:dyDescent="0.25">
      <c r="A1429" s="80"/>
      <c r="B1429" s="80"/>
      <c r="C1429" s="80"/>
      <c r="D1429" s="80"/>
      <c r="E1429" s="80"/>
      <c r="F1429" s="80"/>
      <c r="G1429" s="80"/>
      <c r="H1429" s="80"/>
      <c r="I1429" s="80"/>
      <c r="J1429" s="80"/>
      <c r="K1429" s="80"/>
      <c r="L1429" s="80"/>
      <c r="M1429" s="80"/>
      <c r="N1429" s="80"/>
      <c r="O1429" s="80"/>
      <c r="P1429" s="80"/>
      <c r="Q1429" s="80"/>
      <c r="R1429" s="80"/>
      <c r="S1429" s="80"/>
      <c r="T1429" s="80"/>
      <c r="U1429" s="80"/>
      <c r="V1429" s="80"/>
      <c r="W1429" s="80"/>
      <c r="X1429" s="80"/>
      <c r="Y1429" s="80"/>
      <c r="Z1429" s="80"/>
      <c r="AA1429" s="80"/>
      <c r="AB1429" s="80"/>
      <c r="AC1429" s="80"/>
      <c r="AD1429" s="80"/>
      <c r="AE1429" s="80"/>
      <c r="AF1429" s="80"/>
      <c r="AG1429" s="80"/>
      <c r="AH1429" s="80"/>
      <c r="AI1429" s="80"/>
      <c r="AJ1429" s="80"/>
      <c r="AK1429" s="80"/>
      <c r="AL1429" s="80"/>
      <c r="AM1429" s="80"/>
      <c r="AN1429" s="80"/>
      <c r="AO1429" s="80"/>
      <c r="AP1429" s="80"/>
      <c r="AQ1429" s="80"/>
      <c r="AR1429" s="80"/>
      <c r="AS1429" s="80"/>
      <c r="AT1429" s="80"/>
      <c r="AU1429" s="80"/>
      <c r="AV1429" s="80"/>
      <c r="AW1429" s="80"/>
      <c r="AX1429" s="80"/>
    </row>
    <row r="1430" spans="1:50" x14ac:dyDescent="0.25">
      <c r="A1430" s="80"/>
      <c r="B1430" s="80"/>
      <c r="C1430" s="80"/>
      <c r="D1430" s="80"/>
      <c r="E1430" s="80"/>
      <c r="F1430" s="80"/>
      <c r="G1430" s="80"/>
      <c r="H1430" s="80"/>
      <c r="I1430" s="80"/>
      <c r="J1430" s="80"/>
      <c r="K1430" s="80"/>
      <c r="L1430" s="80"/>
      <c r="M1430" s="80"/>
      <c r="N1430" s="80"/>
      <c r="O1430" s="80"/>
      <c r="P1430" s="80"/>
      <c r="Q1430" s="80"/>
      <c r="R1430" s="80"/>
      <c r="S1430" s="80"/>
      <c r="T1430" s="80"/>
      <c r="U1430" s="80"/>
      <c r="V1430" s="80"/>
      <c r="W1430" s="80"/>
      <c r="X1430" s="80"/>
      <c r="Y1430" s="80"/>
      <c r="Z1430" s="80"/>
      <c r="AA1430" s="80"/>
      <c r="AB1430" s="80"/>
      <c r="AC1430" s="80"/>
      <c r="AD1430" s="80"/>
      <c r="AE1430" s="80"/>
      <c r="AF1430" s="80"/>
      <c r="AG1430" s="80"/>
      <c r="AH1430" s="80"/>
      <c r="AI1430" s="80"/>
      <c r="AJ1430" s="80"/>
      <c r="AK1430" s="80"/>
      <c r="AL1430" s="80"/>
      <c r="AM1430" s="80"/>
      <c r="AN1430" s="80"/>
      <c r="AO1430" s="80"/>
      <c r="AP1430" s="80"/>
      <c r="AQ1430" s="80"/>
      <c r="AR1430" s="80"/>
      <c r="AS1430" s="80"/>
      <c r="AT1430" s="80"/>
      <c r="AU1430" s="80"/>
      <c r="AV1430" s="80"/>
      <c r="AW1430" s="80"/>
      <c r="AX1430" s="80"/>
    </row>
    <row r="1431" spans="1:50" x14ac:dyDescent="0.25">
      <c r="A1431" s="80"/>
      <c r="B1431" s="80"/>
      <c r="C1431" s="80"/>
      <c r="D1431" s="80"/>
      <c r="E1431" s="80"/>
      <c r="F1431" s="80"/>
      <c r="G1431" s="80"/>
      <c r="H1431" s="80"/>
      <c r="I1431" s="80"/>
      <c r="J1431" s="80"/>
      <c r="K1431" s="80"/>
      <c r="L1431" s="80"/>
      <c r="M1431" s="80"/>
      <c r="N1431" s="80"/>
      <c r="O1431" s="80"/>
      <c r="P1431" s="80"/>
      <c r="Q1431" s="80"/>
      <c r="R1431" s="80"/>
      <c r="S1431" s="80"/>
      <c r="T1431" s="80"/>
      <c r="U1431" s="80"/>
      <c r="V1431" s="80"/>
      <c r="W1431" s="80"/>
      <c r="X1431" s="80"/>
      <c r="Y1431" s="80"/>
      <c r="Z1431" s="80"/>
      <c r="AA1431" s="80"/>
      <c r="AB1431" s="80"/>
      <c r="AC1431" s="80"/>
      <c r="AD1431" s="80"/>
      <c r="AE1431" s="80"/>
      <c r="AF1431" s="80"/>
      <c r="AG1431" s="80"/>
      <c r="AH1431" s="80"/>
      <c r="AI1431" s="80"/>
      <c r="AJ1431" s="80"/>
      <c r="AK1431" s="80"/>
      <c r="AL1431" s="80"/>
      <c r="AM1431" s="80"/>
      <c r="AN1431" s="80"/>
      <c r="AO1431" s="80"/>
      <c r="AP1431" s="80"/>
      <c r="AQ1431" s="80"/>
      <c r="AR1431" s="80"/>
      <c r="AS1431" s="80"/>
      <c r="AT1431" s="80"/>
      <c r="AU1431" s="80"/>
      <c r="AV1431" s="80"/>
      <c r="AW1431" s="80"/>
      <c r="AX1431" s="80"/>
    </row>
    <row r="1432" spans="1:50" x14ac:dyDescent="0.25">
      <c r="A1432" s="80"/>
      <c r="B1432" s="80"/>
      <c r="C1432" s="80"/>
      <c r="D1432" s="80"/>
      <c r="E1432" s="80"/>
      <c r="F1432" s="80"/>
      <c r="G1432" s="80"/>
      <c r="H1432" s="80"/>
      <c r="I1432" s="80"/>
      <c r="J1432" s="80"/>
      <c r="K1432" s="80"/>
      <c r="L1432" s="80"/>
      <c r="M1432" s="80"/>
      <c r="N1432" s="80"/>
      <c r="O1432" s="80"/>
      <c r="P1432" s="80"/>
      <c r="Q1432" s="80"/>
      <c r="R1432" s="80"/>
      <c r="S1432" s="80"/>
      <c r="T1432" s="80"/>
      <c r="U1432" s="80"/>
      <c r="V1432" s="80"/>
      <c r="W1432" s="80"/>
      <c r="X1432" s="80"/>
      <c r="Y1432" s="80"/>
      <c r="Z1432" s="80"/>
      <c r="AA1432" s="80"/>
      <c r="AB1432" s="80"/>
      <c r="AC1432" s="80"/>
      <c r="AD1432" s="80"/>
      <c r="AE1432" s="80"/>
      <c r="AF1432" s="80"/>
      <c r="AG1432" s="80"/>
      <c r="AH1432" s="80"/>
      <c r="AI1432" s="80"/>
      <c r="AJ1432" s="80"/>
      <c r="AK1432" s="80"/>
      <c r="AL1432" s="80"/>
      <c r="AM1432" s="80"/>
      <c r="AN1432" s="80"/>
      <c r="AO1432" s="80"/>
      <c r="AP1432" s="80"/>
      <c r="AQ1432" s="80"/>
      <c r="AR1432" s="80"/>
      <c r="AS1432" s="80"/>
      <c r="AT1432" s="80"/>
      <c r="AU1432" s="80"/>
      <c r="AV1432" s="80"/>
      <c r="AW1432" s="80"/>
      <c r="AX1432" s="80"/>
    </row>
    <row r="1433" spans="1:50" x14ac:dyDescent="0.25">
      <c r="A1433" s="80"/>
      <c r="B1433" s="80"/>
      <c r="C1433" s="80"/>
      <c r="D1433" s="80"/>
      <c r="E1433" s="80"/>
      <c r="F1433" s="80"/>
      <c r="G1433" s="80"/>
      <c r="H1433" s="80"/>
      <c r="I1433" s="80"/>
      <c r="J1433" s="80"/>
      <c r="K1433" s="80"/>
      <c r="L1433" s="80"/>
      <c r="M1433" s="80"/>
      <c r="N1433" s="80"/>
      <c r="O1433" s="80"/>
      <c r="P1433" s="80"/>
      <c r="Q1433" s="80"/>
      <c r="R1433" s="80"/>
      <c r="S1433" s="80"/>
      <c r="T1433" s="80"/>
      <c r="U1433" s="80"/>
      <c r="V1433" s="80"/>
      <c r="W1433" s="80"/>
      <c r="X1433" s="80"/>
      <c r="Y1433" s="80"/>
      <c r="Z1433" s="80"/>
      <c r="AA1433" s="80"/>
      <c r="AB1433" s="80"/>
      <c r="AC1433" s="80"/>
      <c r="AD1433" s="80"/>
      <c r="AE1433" s="80"/>
      <c r="AF1433" s="80"/>
      <c r="AG1433" s="80"/>
      <c r="AH1433" s="80"/>
      <c r="AI1433" s="80"/>
      <c r="AJ1433" s="80"/>
      <c r="AK1433" s="80"/>
      <c r="AL1433" s="80"/>
      <c r="AM1433" s="80"/>
      <c r="AN1433" s="80"/>
      <c r="AO1433" s="80"/>
      <c r="AP1433" s="80"/>
      <c r="AQ1433" s="80"/>
      <c r="AR1433" s="80"/>
      <c r="AS1433" s="80"/>
      <c r="AT1433" s="80"/>
      <c r="AU1433" s="80"/>
      <c r="AV1433" s="80"/>
      <c r="AW1433" s="80"/>
      <c r="AX1433" s="80"/>
    </row>
    <row r="1434" spans="1:50" x14ac:dyDescent="0.25">
      <c r="A1434" s="80"/>
      <c r="B1434" s="80"/>
      <c r="C1434" s="80"/>
      <c r="D1434" s="80"/>
      <c r="E1434" s="80"/>
      <c r="F1434" s="80"/>
      <c r="G1434" s="80"/>
      <c r="H1434" s="80"/>
      <c r="I1434" s="80"/>
      <c r="J1434" s="80"/>
      <c r="K1434" s="80"/>
      <c r="L1434" s="80"/>
      <c r="M1434" s="80"/>
      <c r="N1434" s="80"/>
      <c r="O1434" s="80"/>
      <c r="P1434" s="80"/>
      <c r="Q1434" s="80"/>
      <c r="R1434" s="80"/>
      <c r="S1434" s="80"/>
      <c r="T1434" s="80"/>
      <c r="U1434" s="80"/>
      <c r="V1434" s="80"/>
      <c r="W1434" s="80"/>
      <c r="X1434" s="80"/>
      <c r="Y1434" s="80"/>
      <c r="Z1434" s="80"/>
      <c r="AA1434" s="80"/>
      <c r="AB1434" s="80"/>
      <c r="AC1434" s="80"/>
      <c r="AD1434" s="80"/>
      <c r="AE1434" s="80"/>
      <c r="AF1434" s="80"/>
      <c r="AG1434" s="80"/>
      <c r="AH1434" s="80"/>
      <c r="AI1434" s="80"/>
      <c r="AJ1434" s="80"/>
      <c r="AK1434" s="80"/>
      <c r="AL1434" s="80"/>
      <c r="AM1434" s="80"/>
      <c r="AN1434" s="80"/>
      <c r="AO1434" s="80"/>
      <c r="AP1434" s="80"/>
      <c r="AQ1434" s="80"/>
      <c r="AR1434" s="80"/>
      <c r="AS1434" s="80"/>
      <c r="AT1434" s="80"/>
      <c r="AU1434" s="80"/>
      <c r="AV1434" s="80"/>
      <c r="AW1434" s="80"/>
      <c r="AX1434" s="80"/>
    </row>
    <row r="1435" spans="1:50" x14ac:dyDescent="0.25">
      <c r="A1435" s="80"/>
      <c r="B1435" s="80"/>
      <c r="C1435" s="80"/>
      <c r="D1435" s="80"/>
      <c r="E1435" s="80"/>
      <c r="F1435" s="80"/>
      <c r="G1435" s="80"/>
      <c r="H1435" s="80"/>
      <c r="I1435" s="80"/>
      <c r="J1435" s="80"/>
      <c r="K1435" s="80"/>
      <c r="L1435" s="80"/>
      <c r="M1435" s="80"/>
      <c r="N1435" s="80"/>
      <c r="O1435" s="80"/>
      <c r="P1435" s="80"/>
      <c r="Q1435" s="80"/>
      <c r="R1435" s="80"/>
      <c r="S1435" s="80"/>
      <c r="T1435" s="80"/>
      <c r="U1435" s="80"/>
      <c r="V1435" s="80"/>
      <c r="W1435" s="80"/>
      <c r="X1435" s="80"/>
      <c r="Y1435" s="80"/>
      <c r="Z1435" s="80"/>
      <c r="AA1435" s="80"/>
      <c r="AB1435" s="80"/>
      <c r="AC1435" s="80"/>
      <c r="AD1435" s="80"/>
      <c r="AE1435" s="80"/>
      <c r="AF1435" s="80"/>
      <c r="AG1435" s="80"/>
      <c r="AH1435" s="80"/>
      <c r="AI1435" s="80"/>
      <c r="AJ1435" s="80"/>
      <c r="AK1435" s="80"/>
      <c r="AL1435" s="80"/>
      <c r="AM1435" s="80"/>
      <c r="AN1435" s="80"/>
      <c r="AO1435" s="80"/>
      <c r="AP1435" s="80"/>
      <c r="AQ1435" s="80"/>
      <c r="AR1435" s="80"/>
      <c r="AS1435" s="80"/>
      <c r="AT1435" s="80"/>
      <c r="AU1435" s="80"/>
      <c r="AV1435" s="80"/>
      <c r="AW1435" s="80"/>
      <c r="AX1435" s="80"/>
    </row>
    <row r="1436" spans="1:50" x14ac:dyDescent="0.25">
      <c r="A1436" s="80"/>
      <c r="B1436" s="80"/>
      <c r="C1436" s="80"/>
      <c r="D1436" s="80"/>
      <c r="E1436" s="80"/>
      <c r="F1436" s="80"/>
      <c r="G1436" s="80"/>
      <c r="H1436" s="80"/>
      <c r="I1436" s="80"/>
      <c r="J1436" s="80"/>
      <c r="K1436" s="80"/>
      <c r="L1436" s="80"/>
      <c r="M1436" s="80"/>
      <c r="N1436" s="80"/>
      <c r="O1436" s="80"/>
      <c r="P1436" s="80"/>
      <c r="Q1436" s="80"/>
      <c r="R1436" s="80"/>
      <c r="S1436" s="80"/>
      <c r="T1436" s="80"/>
      <c r="U1436" s="80"/>
      <c r="V1436" s="80"/>
      <c r="W1436" s="80"/>
      <c r="X1436" s="80"/>
      <c r="Y1436" s="80"/>
      <c r="Z1436" s="80"/>
      <c r="AA1436" s="80"/>
      <c r="AB1436" s="80"/>
      <c r="AC1436" s="80"/>
      <c r="AD1436" s="80"/>
      <c r="AE1436" s="80"/>
      <c r="AF1436" s="80"/>
      <c r="AG1436" s="80"/>
      <c r="AH1436" s="80"/>
      <c r="AI1436" s="80"/>
      <c r="AJ1436" s="80"/>
      <c r="AK1436" s="80"/>
      <c r="AL1436" s="80"/>
      <c r="AM1436" s="80"/>
      <c r="AN1436" s="80"/>
      <c r="AO1436" s="80"/>
      <c r="AP1436" s="80"/>
      <c r="AQ1436" s="80"/>
      <c r="AR1436" s="80"/>
      <c r="AS1436" s="80"/>
      <c r="AT1436" s="80"/>
      <c r="AU1436" s="80"/>
      <c r="AV1436" s="80"/>
      <c r="AW1436" s="80"/>
      <c r="AX1436" s="80"/>
    </row>
    <row r="1437" spans="1:50" x14ac:dyDescent="0.25">
      <c r="A1437" s="80"/>
      <c r="B1437" s="80"/>
      <c r="C1437" s="80"/>
      <c r="D1437" s="80"/>
      <c r="E1437" s="80"/>
      <c r="F1437" s="80"/>
      <c r="G1437" s="80"/>
      <c r="H1437" s="80"/>
      <c r="I1437" s="80"/>
      <c r="J1437" s="80"/>
      <c r="K1437" s="80"/>
      <c r="L1437" s="80"/>
      <c r="M1437" s="80"/>
      <c r="N1437" s="80"/>
      <c r="O1437" s="80"/>
      <c r="P1437" s="80"/>
      <c r="Q1437" s="80"/>
      <c r="R1437" s="80"/>
      <c r="S1437" s="80"/>
      <c r="T1437" s="80"/>
      <c r="U1437" s="80"/>
      <c r="V1437" s="80"/>
      <c r="W1437" s="80"/>
      <c r="X1437" s="80"/>
      <c r="Y1437" s="80"/>
      <c r="Z1437" s="80"/>
      <c r="AA1437" s="80"/>
      <c r="AB1437" s="80"/>
      <c r="AC1437" s="80"/>
      <c r="AD1437" s="80"/>
      <c r="AE1437" s="80"/>
      <c r="AF1437" s="80"/>
      <c r="AG1437" s="80"/>
      <c r="AH1437" s="80"/>
      <c r="AI1437" s="80"/>
      <c r="AJ1437" s="80"/>
      <c r="AK1437" s="80"/>
      <c r="AL1437" s="80"/>
      <c r="AM1437" s="80"/>
      <c r="AN1437" s="80"/>
      <c r="AO1437" s="80"/>
      <c r="AP1437" s="80"/>
      <c r="AQ1437" s="80"/>
      <c r="AR1437" s="80"/>
      <c r="AS1437" s="80"/>
      <c r="AT1437" s="80"/>
      <c r="AU1437" s="80"/>
      <c r="AV1437" s="80"/>
      <c r="AW1437" s="80"/>
      <c r="AX1437" s="80"/>
    </row>
    <row r="1438" spans="1:50" x14ac:dyDescent="0.25">
      <c r="A1438" s="80"/>
      <c r="B1438" s="80"/>
      <c r="C1438" s="80"/>
      <c r="D1438" s="80"/>
      <c r="E1438" s="80"/>
      <c r="F1438" s="80"/>
      <c r="G1438" s="80"/>
      <c r="H1438" s="80"/>
      <c r="I1438" s="80"/>
      <c r="J1438" s="80"/>
      <c r="K1438" s="80"/>
      <c r="L1438" s="80"/>
      <c r="M1438" s="80"/>
      <c r="N1438" s="80"/>
      <c r="O1438" s="80"/>
      <c r="P1438" s="80"/>
      <c r="Q1438" s="80"/>
      <c r="R1438" s="80"/>
      <c r="S1438" s="80"/>
      <c r="T1438" s="80"/>
      <c r="U1438" s="80"/>
      <c r="V1438" s="80"/>
      <c r="W1438" s="80"/>
      <c r="X1438" s="80"/>
      <c r="Y1438" s="80"/>
      <c r="Z1438" s="80"/>
      <c r="AA1438" s="80"/>
      <c r="AB1438" s="80"/>
      <c r="AC1438" s="80"/>
      <c r="AD1438" s="80"/>
      <c r="AE1438" s="80"/>
      <c r="AF1438" s="80"/>
      <c r="AG1438" s="80"/>
      <c r="AH1438" s="80"/>
      <c r="AI1438" s="80"/>
      <c r="AJ1438" s="80"/>
      <c r="AK1438" s="80"/>
      <c r="AL1438" s="80"/>
      <c r="AM1438" s="80"/>
      <c r="AN1438" s="80"/>
      <c r="AO1438" s="80"/>
      <c r="AP1438" s="80"/>
      <c r="AQ1438" s="80"/>
      <c r="AR1438" s="80"/>
      <c r="AS1438" s="80"/>
      <c r="AT1438" s="80"/>
      <c r="AU1438" s="80"/>
      <c r="AV1438" s="80"/>
      <c r="AW1438" s="80"/>
      <c r="AX1438" s="80"/>
    </row>
  </sheetData>
  <mergeCells count="3">
    <mergeCell ref="B218:E218"/>
    <mergeCell ref="B220:E220"/>
    <mergeCell ref="B219:E219"/>
  </mergeCells>
  <pageMargins left="0.45" right="0" top="0.5" bottom="0.75" header="0.3" footer="0.3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7A06-8D14-4EA5-897B-62841C54F933}">
  <dimension ref="B3:N653"/>
  <sheetViews>
    <sheetView topLeftCell="A616" workbookViewId="0">
      <selection activeCell="E628" sqref="E628"/>
    </sheetView>
  </sheetViews>
  <sheetFormatPr baseColWidth="10" defaultColWidth="9.140625" defaultRowHeight="15.75" x14ac:dyDescent="0.25"/>
  <cols>
    <col min="1" max="1" width="14" style="4" customWidth="1"/>
    <col min="2" max="2" width="15.42578125" style="4" customWidth="1"/>
    <col min="3" max="3" width="13.85546875" style="4" customWidth="1"/>
    <col min="4" max="4" width="15" style="4" customWidth="1"/>
    <col min="5" max="5" width="47.7109375" style="4" customWidth="1"/>
    <col min="6" max="6" width="17.42578125" style="89" customWidth="1"/>
    <col min="7" max="9" width="15" style="4" customWidth="1"/>
    <col min="10" max="10" width="18" style="4" bestFit="1" customWidth="1"/>
    <col min="11" max="11" width="20.28515625" style="4" bestFit="1" customWidth="1"/>
    <col min="12" max="12" width="23.7109375" style="92" bestFit="1" customWidth="1"/>
    <col min="13" max="13" width="19" style="4" bestFit="1" customWidth="1"/>
    <col min="14" max="14" width="17.85546875" style="4" bestFit="1" customWidth="1"/>
    <col min="15" max="16384" width="9.140625" style="4"/>
  </cols>
  <sheetData>
    <row r="3" spans="2:14" ht="15" x14ac:dyDescent="0.25">
      <c r="F3" s="382" t="s">
        <v>136</v>
      </c>
      <c r="G3" s="382"/>
      <c r="H3" s="382"/>
      <c r="I3" s="382"/>
      <c r="J3" s="382"/>
      <c r="K3" s="382"/>
      <c r="L3" s="382"/>
    </row>
    <row r="4" spans="2:14" ht="15" x14ac:dyDescent="0.25">
      <c r="F4" s="382"/>
      <c r="G4" s="382"/>
      <c r="H4" s="382"/>
      <c r="I4" s="382"/>
      <c r="J4" s="382"/>
      <c r="K4" s="382"/>
      <c r="L4" s="382"/>
    </row>
    <row r="5" spans="2:14" ht="18.75" x14ac:dyDescent="0.25">
      <c r="F5" s="383" t="s">
        <v>1929</v>
      </c>
      <c r="G5" s="383"/>
      <c r="H5" s="383"/>
      <c r="I5" s="383"/>
      <c r="J5" s="383"/>
      <c r="K5" s="383"/>
      <c r="L5" s="383"/>
    </row>
    <row r="6" spans="2:14" x14ac:dyDescent="0.25">
      <c r="F6" s="90"/>
      <c r="G6" s="93"/>
      <c r="H6" s="93"/>
      <c r="I6" s="93"/>
      <c r="J6" s="93"/>
      <c r="K6" s="93"/>
      <c r="L6" s="94"/>
    </row>
    <row r="7" spans="2:14" ht="30" x14ac:dyDescent="0.25">
      <c r="B7" s="91" t="s">
        <v>105</v>
      </c>
      <c r="C7" s="91" t="s">
        <v>106</v>
      </c>
      <c r="D7" s="91" t="s">
        <v>107</v>
      </c>
      <c r="E7" s="91" t="s">
        <v>108</v>
      </c>
      <c r="F7" s="91" t="s">
        <v>109</v>
      </c>
      <c r="G7" s="91" t="s">
        <v>110</v>
      </c>
      <c r="H7" s="91" t="s">
        <v>137</v>
      </c>
      <c r="I7" s="91" t="s">
        <v>138</v>
      </c>
      <c r="J7" s="91" t="s">
        <v>111</v>
      </c>
      <c r="K7" s="91" t="s">
        <v>112</v>
      </c>
      <c r="L7" s="314" t="s">
        <v>113</v>
      </c>
      <c r="M7" s="315"/>
      <c r="N7" s="315"/>
    </row>
    <row r="8" spans="2:14" x14ac:dyDescent="0.25">
      <c r="B8" s="103">
        <v>45717</v>
      </c>
      <c r="C8" s="257">
        <v>45717</v>
      </c>
      <c r="D8" s="126">
        <v>5645</v>
      </c>
      <c r="E8" s="127" t="s">
        <v>406</v>
      </c>
      <c r="F8" s="128" t="s">
        <v>145</v>
      </c>
      <c r="G8" s="128" t="s">
        <v>146</v>
      </c>
      <c r="H8" s="128"/>
      <c r="I8" s="128">
        <v>0</v>
      </c>
      <c r="J8" s="95">
        <v>12</v>
      </c>
      <c r="K8" s="129">
        <v>7710.94</v>
      </c>
      <c r="L8" s="96">
        <f>+K8*J8</f>
        <v>92531.28</v>
      </c>
      <c r="N8" s="212"/>
    </row>
    <row r="9" spans="2:14" x14ac:dyDescent="0.25">
      <c r="B9" s="103">
        <v>45717</v>
      </c>
      <c r="C9" s="257">
        <v>45717</v>
      </c>
      <c r="D9" s="130">
        <v>7823</v>
      </c>
      <c r="E9" s="127" t="s">
        <v>407</v>
      </c>
      <c r="F9" s="128" t="s">
        <v>145</v>
      </c>
      <c r="G9" s="128" t="s">
        <v>146</v>
      </c>
      <c r="H9" s="128"/>
      <c r="I9" s="128">
        <v>0</v>
      </c>
      <c r="J9" s="95">
        <v>325</v>
      </c>
      <c r="K9" s="131">
        <v>212.4</v>
      </c>
      <c r="L9" s="96">
        <f t="shared" ref="L9:L72" si="0">+K9*J9</f>
        <v>69030</v>
      </c>
      <c r="N9" s="212"/>
    </row>
    <row r="10" spans="2:14" x14ac:dyDescent="0.25">
      <c r="B10" s="103">
        <v>45717</v>
      </c>
      <c r="C10" s="257">
        <v>45717</v>
      </c>
      <c r="D10" s="130">
        <v>5922</v>
      </c>
      <c r="E10" s="127" t="s">
        <v>408</v>
      </c>
      <c r="F10" s="128" t="s">
        <v>145</v>
      </c>
      <c r="G10" s="128" t="s">
        <v>146</v>
      </c>
      <c r="H10" s="128"/>
      <c r="I10" s="128">
        <v>0</v>
      </c>
      <c r="J10" s="95">
        <v>10</v>
      </c>
      <c r="K10" s="131">
        <v>2682.06</v>
      </c>
      <c r="L10" s="96">
        <f t="shared" si="0"/>
        <v>26820.6</v>
      </c>
      <c r="N10" s="212"/>
    </row>
    <row r="11" spans="2:14" x14ac:dyDescent="0.25">
      <c r="B11" s="103">
        <v>45717</v>
      </c>
      <c r="C11" s="257">
        <v>45717</v>
      </c>
      <c r="D11" s="130">
        <v>3302</v>
      </c>
      <c r="E11" s="127" t="s">
        <v>409</v>
      </c>
      <c r="F11" s="128" t="s">
        <v>145</v>
      </c>
      <c r="G11" s="128" t="s">
        <v>146</v>
      </c>
      <c r="H11" s="128"/>
      <c r="I11" s="128">
        <v>30</v>
      </c>
      <c r="J11" s="95">
        <v>116</v>
      </c>
      <c r="K11" s="131">
        <v>7695</v>
      </c>
      <c r="L11" s="96">
        <f t="shared" si="0"/>
        <v>892620</v>
      </c>
      <c r="N11" s="212"/>
    </row>
    <row r="12" spans="2:14" x14ac:dyDescent="0.25">
      <c r="B12" s="103">
        <v>45717</v>
      </c>
      <c r="C12" s="257">
        <v>45717</v>
      </c>
      <c r="D12" s="126">
        <v>701</v>
      </c>
      <c r="E12" s="127" t="s">
        <v>410</v>
      </c>
      <c r="F12" s="128" t="s">
        <v>411</v>
      </c>
      <c r="G12" s="128" t="s">
        <v>146</v>
      </c>
      <c r="H12" s="128"/>
      <c r="I12" s="128">
        <v>0</v>
      </c>
      <c r="J12" s="95">
        <v>265</v>
      </c>
      <c r="K12" s="129">
        <v>26</v>
      </c>
      <c r="L12" s="96">
        <f t="shared" si="0"/>
        <v>6890</v>
      </c>
      <c r="N12" s="212"/>
    </row>
    <row r="13" spans="2:14" x14ac:dyDescent="0.25">
      <c r="B13" s="103">
        <v>45717</v>
      </c>
      <c r="C13" s="257">
        <v>45717</v>
      </c>
      <c r="D13" s="126">
        <v>20966</v>
      </c>
      <c r="E13" s="127" t="s">
        <v>412</v>
      </c>
      <c r="F13" s="128" t="s">
        <v>413</v>
      </c>
      <c r="G13" s="128" t="s">
        <v>146</v>
      </c>
      <c r="H13" s="128"/>
      <c r="I13" s="128">
        <v>0</v>
      </c>
      <c r="J13" s="95">
        <v>30</v>
      </c>
      <c r="K13" s="129">
        <v>191.66</v>
      </c>
      <c r="L13" s="96">
        <f t="shared" si="0"/>
        <v>5749.8</v>
      </c>
      <c r="N13" s="212"/>
    </row>
    <row r="14" spans="2:14" x14ac:dyDescent="0.25">
      <c r="B14" s="103">
        <v>45717</v>
      </c>
      <c r="C14" s="257">
        <v>45717</v>
      </c>
      <c r="D14" s="130">
        <v>183</v>
      </c>
      <c r="E14" s="127" t="s">
        <v>414</v>
      </c>
      <c r="F14" s="128" t="s">
        <v>411</v>
      </c>
      <c r="G14" s="128" t="s">
        <v>415</v>
      </c>
      <c r="H14" s="128"/>
      <c r="I14" s="128">
        <v>50</v>
      </c>
      <c r="J14" s="95">
        <v>870</v>
      </c>
      <c r="K14" s="131">
        <v>33</v>
      </c>
      <c r="L14" s="96">
        <f t="shared" si="0"/>
        <v>28710</v>
      </c>
      <c r="N14" s="212"/>
    </row>
    <row r="15" spans="2:14" x14ac:dyDescent="0.25">
      <c r="B15" s="103">
        <v>45717</v>
      </c>
      <c r="C15" s="257">
        <v>45717</v>
      </c>
      <c r="D15" s="130">
        <v>707</v>
      </c>
      <c r="E15" s="127" t="s">
        <v>416</v>
      </c>
      <c r="F15" s="128" t="s">
        <v>417</v>
      </c>
      <c r="G15" s="128" t="s">
        <v>146</v>
      </c>
      <c r="H15" s="128"/>
      <c r="I15" s="128">
        <v>2</v>
      </c>
      <c r="J15" s="95">
        <v>10</v>
      </c>
      <c r="K15" s="131">
        <v>843</v>
      </c>
      <c r="L15" s="96">
        <f t="shared" si="0"/>
        <v>8430</v>
      </c>
      <c r="N15" s="212"/>
    </row>
    <row r="16" spans="2:14" ht="30" x14ac:dyDescent="0.25">
      <c r="B16" s="103">
        <v>45717</v>
      </c>
      <c r="C16" s="257">
        <v>45717</v>
      </c>
      <c r="D16" s="126">
        <v>5904</v>
      </c>
      <c r="E16" s="127" t="s">
        <v>418</v>
      </c>
      <c r="F16" s="128" t="s">
        <v>411</v>
      </c>
      <c r="G16" s="128" t="s">
        <v>146</v>
      </c>
      <c r="H16" s="128"/>
      <c r="I16" s="128">
        <v>0</v>
      </c>
      <c r="J16" s="95">
        <v>300</v>
      </c>
      <c r="K16" s="129">
        <v>1.45</v>
      </c>
      <c r="L16" s="96">
        <f t="shared" si="0"/>
        <v>435</v>
      </c>
      <c r="N16" s="212"/>
    </row>
    <row r="17" spans="2:14" x14ac:dyDescent="0.25">
      <c r="B17" s="103">
        <v>45717</v>
      </c>
      <c r="C17" s="257">
        <v>45717</v>
      </c>
      <c r="D17" s="126">
        <v>709</v>
      </c>
      <c r="E17" s="127" t="s">
        <v>1561</v>
      </c>
      <c r="F17" s="128" t="s">
        <v>411</v>
      </c>
      <c r="G17" s="128" t="s">
        <v>445</v>
      </c>
      <c r="H17" s="128"/>
      <c r="I17" s="128">
        <v>0</v>
      </c>
      <c r="J17" s="95">
        <v>300</v>
      </c>
      <c r="K17" s="129">
        <v>0.56000000000000005</v>
      </c>
      <c r="L17" s="96">
        <f t="shared" si="0"/>
        <v>168.00000000000003</v>
      </c>
      <c r="N17" s="212"/>
    </row>
    <row r="18" spans="2:14" x14ac:dyDescent="0.25">
      <c r="B18" s="103">
        <v>45717</v>
      </c>
      <c r="C18" s="257">
        <v>45717</v>
      </c>
      <c r="D18" s="126">
        <v>711</v>
      </c>
      <c r="E18" s="127" t="s">
        <v>419</v>
      </c>
      <c r="F18" s="128" t="s">
        <v>411</v>
      </c>
      <c r="G18" s="128" t="s">
        <v>415</v>
      </c>
      <c r="H18" s="128"/>
      <c r="I18" s="128">
        <v>1000</v>
      </c>
      <c r="J18" s="95">
        <v>900</v>
      </c>
      <c r="K18" s="129">
        <v>35</v>
      </c>
      <c r="L18" s="96">
        <f t="shared" si="0"/>
        <v>31500</v>
      </c>
      <c r="N18" s="212"/>
    </row>
    <row r="19" spans="2:14" x14ac:dyDescent="0.25">
      <c r="B19" s="103">
        <v>45717</v>
      </c>
      <c r="C19" s="257">
        <v>45717</v>
      </c>
      <c r="D19" s="130">
        <v>186</v>
      </c>
      <c r="E19" s="127" t="s">
        <v>420</v>
      </c>
      <c r="F19" s="128" t="s">
        <v>411</v>
      </c>
      <c r="G19" s="128" t="s">
        <v>421</v>
      </c>
      <c r="H19" s="128"/>
      <c r="I19" s="128">
        <v>0</v>
      </c>
      <c r="J19" s="95">
        <v>78</v>
      </c>
      <c r="K19" s="133">
        <v>1100</v>
      </c>
      <c r="L19" s="96">
        <f t="shared" si="0"/>
        <v>85800</v>
      </c>
      <c r="N19" s="212"/>
    </row>
    <row r="20" spans="2:14" x14ac:dyDescent="0.25">
      <c r="B20" s="103">
        <v>45717</v>
      </c>
      <c r="C20" s="257">
        <v>45717</v>
      </c>
      <c r="D20" s="126">
        <v>18201</v>
      </c>
      <c r="E20" s="127" t="s">
        <v>422</v>
      </c>
      <c r="F20" s="128" t="s">
        <v>145</v>
      </c>
      <c r="G20" s="128" t="s">
        <v>146</v>
      </c>
      <c r="H20" s="128"/>
      <c r="I20" s="128">
        <v>0</v>
      </c>
      <c r="J20" s="95">
        <v>90</v>
      </c>
      <c r="K20" s="129">
        <v>41.3</v>
      </c>
      <c r="L20" s="96">
        <f t="shared" si="0"/>
        <v>3716.9999999999995</v>
      </c>
      <c r="N20" s="212"/>
    </row>
    <row r="21" spans="2:14" x14ac:dyDescent="0.25">
      <c r="B21" s="103">
        <v>45717</v>
      </c>
      <c r="C21" s="257">
        <v>45717</v>
      </c>
      <c r="D21" s="126">
        <v>20946</v>
      </c>
      <c r="E21" s="127" t="s">
        <v>423</v>
      </c>
      <c r="F21" s="128" t="s">
        <v>145</v>
      </c>
      <c r="G21" s="128" t="s">
        <v>146</v>
      </c>
      <c r="H21" s="128"/>
      <c r="I21" s="128">
        <v>0</v>
      </c>
      <c r="J21" s="95">
        <v>50</v>
      </c>
      <c r="K21" s="129">
        <v>47.2</v>
      </c>
      <c r="L21" s="96">
        <f t="shared" si="0"/>
        <v>2360</v>
      </c>
      <c r="N21" s="212"/>
    </row>
    <row r="22" spans="2:14" x14ac:dyDescent="0.25">
      <c r="B22" s="103">
        <v>45717</v>
      </c>
      <c r="C22" s="257">
        <v>45717</v>
      </c>
      <c r="D22" s="126">
        <v>3298</v>
      </c>
      <c r="E22" s="127" t="s">
        <v>424</v>
      </c>
      <c r="F22" s="128" t="s">
        <v>145</v>
      </c>
      <c r="G22" s="128" t="s">
        <v>146</v>
      </c>
      <c r="H22" s="128"/>
      <c r="I22" s="128">
        <v>45</v>
      </c>
      <c r="J22" s="95">
        <v>215</v>
      </c>
      <c r="K22" s="131">
        <v>47.2</v>
      </c>
      <c r="L22" s="96">
        <f t="shared" si="0"/>
        <v>10148</v>
      </c>
      <c r="N22" s="212"/>
    </row>
    <row r="23" spans="2:14" x14ac:dyDescent="0.25">
      <c r="B23" s="103">
        <v>45717</v>
      </c>
      <c r="C23" s="257">
        <v>45717</v>
      </c>
      <c r="D23" s="130">
        <v>724</v>
      </c>
      <c r="E23" s="127" t="s">
        <v>425</v>
      </c>
      <c r="F23" s="128" t="s">
        <v>145</v>
      </c>
      <c r="G23" s="128" t="s">
        <v>146</v>
      </c>
      <c r="H23" s="128"/>
      <c r="I23" s="128">
        <v>0</v>
      </c>
      <c r="J23" s="95">
        <v>1000</v>
      </c>
      <c r="K23" s="129">
        <v>1</v>
      </c>
      <c r="L23" s="96">
        <f t="shared" si="0"/>
        <v>1000</v>
      </c>
      <c r="N23" s="212"/>
    </row>
    <row r="24" spans="2:14" x14ac:dyDescent="0.25">
      <c r="B24" s="103">
        <v>45717</v>
      </c>
      <c r="C24" s="257">
        <v>45717</v>
      </c>
      <c r="D24" s="130">
        <v>18430</v>
      </c>
      <c r="E24" s="127" t="s">
        <v>426</v>
      </c>
      <c r="F24" s="128" t="s">
        <v>145</v>
      </c>
      <c r="G24" s="128" t="s">
        <v>146</v>
      </c>
      <c r="H24" s="128"/>
      <c r="I24" s="128">
        <v>0</v>
      </c>
      <c r="J24" s="95">
        <v>2</v>
      </c>
      <c r="K24" s="129">
        <v>29158.98</v>
      </c>
      <c r="L24" s="96">
        <f t="shared" si="0"/>
        <v>58317.96</v>
      </c>
      <c r="N24" s="212"/>
    </row>
    <row r="25" spans="2:14" x14ac:dyDescent="0.25">
      <c r="B25" s="103">
        <v>45717</v>
      </c>
      <c r="C25" s="257">
        <v>45717</v>
      </c>
      <c r="D25" s="126">
        <v>718</v>
      </c>
      <c r="E25" s="127" t="s">
        <v>427</v>
      </c>
      <c r="F25" s="128" t="s">
        <v>417</v>
      </c>
      <c r="G25" s="128" t="s">
        <v>428</v>
      </c>
      <c r="H25" s="128"/>
      <c r="I25" s="128">
        <v>28</v>
      </c>
      <c r="J25" s="95">
        <v>114</v>
      </c>
      <c r="K25" s="129">
        <v>176.95</v>
      </c>
      <c r="L25" s="96">
        <f t="shared" si="0"/>
        <v>20172.3</v>
      </c>
      <c r="N25" s="212"/>
    </row>
    <row r="26" spans="2:14" x14ac:dyDescent="0.25">
      <c r="B26" s="103">
        <v>45717</v>
      </c>
      <c r="C26" s="257">
        <v>45717</v>
      </c>
      <c r="D26" s="126">
        <v>5297</v>
      </c>
      <c r="E26" s="127" t="s">
        <v>429</v>
      </c>
      <c r="F26" s="128" t="s">
        <v>417</v>
      </c>
      <c r="G26" s="128" t="s">
        <v>146</v>
      </c>
      <c r="H26" s="128"/>
      <c r="I26" s="128">
        <v>2</v>
      </c>
      <c r="J26" s="95">
        <v>493</v>
      </c>
      <c r="K26" s="132">
        <v>2.09</v>
      </c>
      <c r="L26" s="96">
        <f t="shared" si="0"/>
        <v>1030.3699999999999</v>
      </c>
      <c r="N26" s="212"/>
    </row>
    <row r="27" spans="2:14" x14ac:dyDescent="0.25">
      <c r="B27" s="103">
        <v>45717</v>
      </c>
      <c r="C27" s="257">
        <v>45717</v>
      </c>
      <c r="D27" s="126">
        <v>723</v>
      </c>
      <c r="E27" s="127" t="s">
        <v>1930</v>
      </c>
      <c r="F27" s="128" t="s">
        <v>417</v>
      </c>
      <c r="G27" s="128" t="s">
        <v>428</v>
      </c>
      <c r="H27" s="128">
        <v>50</v>
      </c>
      <c r="I27" s="128">
        <v>4</v>
      </c>
      <c r="J27" s="95">
        <v>46</v>
      </c>
      <c r="K27" s="131">
        <v>414.77</v>
      </c>
      <c r="L27" s="96">
        <f t="shared" si="0"/>
        <v>19079.419999999998</v>
      </c>
      <c r="N27" s="212"/>
    </row>
    <row r="28" spans="2:14" x14ac:dyDescent="0.25">
      <c r="B28" s="103">
        <v>45717</v>
      </c>
      <c r="C28" s="257">
        <v>45717</v>
      </c>
      <c r="D28" s="126">
        <v>10663</v>
      </c>
      <c r="E28" s="127" t="s">
        <v>430</v>
      </c>
      <c r="F28" s="128" t="s">
        <v>145</v>
      </c>
      <c r="G28" s="128" t="s">
        <v>146</v>
      </c>
      <c r="H28" s="128"/>
      <c r="I28" s="128">
        <v>0</v>
      </c>
      <c r="J28" s="95">
        <v>100</v>
      </c>
      <c r="K28" s="129">
        <v>1.91</v>
      </c>
      <c r="L28" s="96">
        <f t="shared" si="0"/>
        <v>191</v>
      </c>
      <c r="N28" s="212"/>
    </row>
    <row r="29" spans="2:14" x14ac:dyDescent="0.25">
      <c r="B29" s="103">
        <v>45717</v>
      </c>
      <c r="C29" s="257">
        <v>45717</v>
      </c>
      <c r="D29" s="126">
        <v>727</v>
      </c>
      <c r="E29" s="127" t="s">
        <v>431</v>
      </c>
      <c r="F29" s="128" t="s">
        <v>145</v>
      </c>
      <c r="G29" s="128" t="s">
        <v>146</v>
      </c>
      <c r="H29" s="128"/>
      <c r="I29" s="128">
        <v>0</v>
      </c>
      <c r="J29" s="95">
        <v>4100</v>
      </c>
      <c r="K29" s="129">
        <v>1.37</v>
      </c>
      <c r="L29" s="96">
        <f t="shared" si="0"/>
        <v>5617</v>
      </c>
      <c r="N29" s="212"/>
    </row>
    <row r="30" spans="2:14" x14ac:dyDescent="0.25">
      <c r="B30" s="103">
        <v>45717</v>
      </c>
      <c r="C30" s="257">
        <v>45717</v>
      </c>
      <c r="D30" s="126">
        <v>3782</v>
      </c>
      <c r="E30" s="127" t="s">
        <v>432</v>
      </c>
      <c r="F30" s="128" t="s">
        <v>145</v>
      </c>
      <c r="G30" s="128" t="s">
        <v>146</v>
      </c>
      <c r="H30" s="128"/>
      <c r="I30" s="128">
        <v>0</v>
      </c>
      <c r="J30" s="95">
        <v>188</v>
      </c>
      <c r="K30" s="132">
        <v>7003.3</v>
      </c>
      <c r="L30" s="96">
        <f t="shared" si="0"/>
        <v>1316620.4000000001</v>
      </c>
      <c r="N30" s="212"/>
    </row>
    <row r="31" spans="2:14" x14ac:dyDescent="0.25">
      <c r="B31" s="103">
        <v>45717</v>
      </c>
      <c r="C31" s="257">
        <v>45717</v>
      </c>
      <c r="D31" s="126">
        <v>885</v>
      </c>
      <c r="E31" s="127" t="s">
        <v>433</v>
      </c>
      <c r="F31" s="128" t="s">
        <v>417</v>
      </c>
      <c r="G31" s="128" t="s">
        <v>421</v>
      </c>
      <c r="H31" s="128">
        <v>2400</v>
      </c>
      <c r="I31" s="128">
        <v>1296</v>
      </c>
      <c r="J31" s="95">
        <v>1993</v>
      </c>
      <c r="K31" s="131">
        <v>75</v>
      </c>
      <c r="L31" s="96">
        <f t="shared" si="0"/>
        <v>149475</v>
      </c>
      <c r="N31" s="212"/>
    </row>
    <row r="32" spans="2:14" x14ac:dyDescent="0.25">
      <c r="B32" s="103">
        <v>45717</v>
      </c>
      <c r="C32" s="257">
        <v>45717</v>
      </c>
      <c r="D32" s="130">
        <v>733</v>
      </c>
      <c r="E32" s="127" t="s">
        <v>434</v>
      </c>
      <c r="F32" s="128" t="s">
        <v>145</v>
      </c>
      <c r="G32" s="128" t="s">
        <v>435</v>
      </c>
      <c r="H32" s="128"/>
      <c r="I32" s="128">
        <v>31</v>
      </c>
      <c r="J32" s="95">
        <v>21</v>
      </c>
      <c r="K32" s="131">
        <v>155</v>
      </c>
      <c r="L32" s="96">
        <f t="shared" si="0"/>
        <v>3255</v>
      </c>
      <c r="N32" s="212"/>
    </row>
    <row r="33" spans="2:14" x14ac:dyDescent="0.25">
      <c r="B33" s="103">
        <v>45717</v>
      </c>
      <c r="C33" s="257">
        <v>45717</v>
      </c>
      <c r="D33" s="130">
        <v>734</v>
      </c>
      <c r="E33" s="127" t="s">
        <v>436</v>
      </c>
      <c r="F33" s="128" t="s">
        <v>145</v>
      </c>
      <c r="G33" s="128" t="s">
        <v>437</v>
      </c>
      <c r="H33" s="128"/>
      <c r="I33" s="128">
        <v>24</v>
      </c>
      <c r="J33" s="95">
        <v>84</v>
      </c>
      <c r="K33" s="129">
        <v>15.13</v>
      </c>
      <c r="L33" s="96">
        <f t="shared" si="0"/>
        <v>1270.92</v>
      </c>
      <c r="N33" s="212"/>
    </row>
    <row r="34" spans="2:14" x14ac:dyDescent="0.25">
      <c r="B34" s="103">
        <v>45717</v>
      </c>
      <c r="C34" s="257">
        <v>45717</v>
      </c>
      <c r="D34" s="130">
        <v>735</v>
      </c>
      <c r="E34" s="127" t="s">
        <v>438</v>
      </c>
      <c r="F34" s="128" t="s">
        <v>145</v>
      </c>
      <c r="G34" s="128" t="s">
        <v>437</v>
      </c>
      <c r="H34" s="128"/>
      <c r="I34" s="128">
        <v>0</v>
      </c>
      <c r="J34" s="95">
        <v>60</v>
      </c>
      <c r="K34" s="129">
        <v>20.95</v>
      </c>
      <c r="L34" s="96">
        <f t="shared" si="0"/>
        <v>1257</v>
      </c>
      <c r="N34" s="212"/>
    </row>
    <row r="35" spans="2:14" x14ac:dyDescent="0.25">
      <c r="B35" s="103">
        <v>45717</v>
      </c>
      <c r="C35" s="257">
        <v>45717</v>
      </c>
      <c r="D35" s="126">
        <v>20040</v>
      </c>
      <c r="E35" s="127" t="s">
        <v>439</v>
      </c>
      <c r="F35" s="128" t="s">
        <v>145</v>
      </c>
      <c r="G35" s="128" t="s">
        <v>147</v>
      </c>
      <c r="H35" s="128"/>
      <c r="I35" s="128">
        <v>0</v>
      </c>
      <c r="J35" s="95">
        <v>12</v>
      </c>
      <c r="K35" s="131">
        <v>4250</v>
      </c>
      <c r="L35" s="96">
        <f t="shared" si="0"/>
        <v>51000</v>
      </c>
      <c r="N35" s="212"/>
    </row>
    <row r="36" spans="2:14" x14ac:dyDescent="0.25">
      <c r="B36" s="103">
        <v>45717</v>
      </c>
      <c r="C36" s="256">
        <v>45717</v>
      </c>
      <c r="D36" s="126">
        <v>738</v>
      </c>
      <c r="E36" s="127" t="s">
        <v>440</v>
      </c>
      <c r="F36" s="128" t="s">
        <v>411</v>
      </c>
      <c r="G36" s="128" t="s">
        <v>415</v>
      </c>
      <c r="H36" s="128"/>
      <c r="I36" s="128">
        <v>200</v>
      </c>
      <c r="J36" s="95">
        <v>100</v>
      </c>
      <c r="K36" s="129">
        <v>165</v>
      </c>
      <c r="L36" s="96">
        <f t="shared" si="0"/>
        <v>16500</v>
      </c>
      <c r="N36" s="212"/>
    </row>
    <row r="37" spans="2:14" x14ac:dyDescent="0.25">
      <c r="B37" s="103">
        <v>45717</v>
      </c>
      <c r="C37" s="256">
        <v>45717</v>
      </c>
      <c r="D37" s="126">
        <v>732</v>
      </c>
      <c r="E37" s="127" t="s">
        <v>1562</v>
      </c>
      <c r="F37" s="128" t="s">
        <v>417</v>
      </c>
      <c r="G37" s="128" t="s">
        <v>428</v>
      </c>
      <c r="H37" s="128">
        <v>100</v>
      </c>
      <c r="I37" s="128">
        <v>30</v>
      </c>
      <c r="J37" s="95">
        <v>75</v>
      </c>
      <c r="K37" s="131">
        <v>399</v>
      </c>
      <c r="L37" s="96">
        <f t="shared" si="0"/>
        <v>29925</v>
      </c>
      <c r="N37" s="212"/>
    </row>
    <row r="38" spans="2:14" x14ac:dyDescent="0.25">
      <c r="B38" s="103">
        <v>45717</v>
      </c>
      <c r="C38" s="256">
        <v>45717</v>
      </c>
      <c r="D38" s="126">
        <v>750</v>
      </c>
      <c r="E38" s="127" t="s">
        <v>441</v>
      </c>
      <c r="F38" s="128" t="s">
        <v>145</v>
      </c>
      <c r="G38" s="128" t="s">
        <v>146</v>
      </c>
      <c r="H38" s="128"/>
      <c r="I38" s="128">
        <v>0</v>
      </c>
      <c r="J38" s="95">
        <v>13</v>
      </c>
      <c r="K38" s="131">
        <v>2194.8000000000002</v>
      </c>
      <c r="L38" s="96">
        <f t="shared" si="0"/>
        <v>28532.400000000001</v>
      </c>
      <c r="N38" s="212"/>
    </row>
    <row r="39" spans="2:14" x14ac:dyDescent="0.25">
      <c r="B39" s="103">
        <v>45717</v>
      </c>
      <c r="C39" s="256">
        <v>45717</v>
      </c>
      <c r="D39" s="130">
        <v>760</v>
      </c>
      <c r="E39" s="127" t="s">
        <v>442</v>
      </c>
      <c r="F39" s="128" t="s">
        <v>145</v>
      </c>
      <c r="G39" s="128" t="s">
        <v>146</v>
      </c>
      <c r="H39" s="128"/>
      <c r="I39" s="128">
        <v>0</v>
      </c>
      <c r="J39" s="95">
        <v>500</v>
      </c>
      <c r="K39" s="131">
        <v>0.77</v>
      </c>
      <c r="L39" s="96">
        <f t="shared" si="0"/>
        <v>385</v>
      </c>
      <c r="N39" s="212"/>
    </row>
    <row r="40" spans="2:14" x14ac:dyDescent="0.25">
      <c r="B40" s="103">
        <v>45717</v>
      </c>
      <c r="C40" s="256">
        <v>45717</v>
      </c>
      <c r="D40" s="126">
        <v>761</v>
      </c>
      <c r="E40" s="127" t="s">
        <v>1720</v>
      </c>
      <c r="F40" s="128" t="s">
        <v>145</v>
      </c>
      <c r="G40" s="128" t="s">
        <v>146</v>
      </c>
      <c r="H40" s="128">
        <v>480</v>
      </c>
      <c r="I40" s="128">
        <v>368</v>
      </c>
      <c r="J40" s="95">
        <v>256</v>
      </c>
      <c r="K40" s="131">
        <v>623.47</v>
      </c>
      <c r="L40" s="96">
        <f t="shared" si="0"/>
        <v>159608.32000000001</v>
      </c>
      <c r="N40" s="212"/>
    </row>
    <row r="41" spans="2:14" x14ac:dyDescent="0.25">
      <c r="B41" s="103">
        <v>45717</v>
      </c>
      <c r="C41" s="256">
        <v>45717</v>
      </c>
      <c r="D41" s="130">
        <v>737</v>
      </c>
      <c r="E41" s="127" t="s">
        <v>443</v>
      </c>
      <c r="F41" s="128" t="s">
        <v>444</v>
      </c>
      <c r="G41" s="128" t="s">
        <v>445</v>
      </c>
      <c r="H41" s="128"/>
      <c r="I41" s="128">
        <v>30</v>
      </c>
      <c r="J41" s="95">
        <v>120</v>
      </c>
      <c r="K41" s="129">
        <v>20.96</v>
      </c>
      <c r="L41" s="96">
        <f t="shared" si="0"/>
        <v>2515.2000000000003</v>
      </c>
      <c r="N41" s="212"/>
    </row>
    <row r="42" spans="2:14" x14ac:dyDescent="0.25">
      <c r="B42" s="103">
        <v>45717</v>
      </c>
      <c r="C42" s="256">
        <v>45717</v>
      </c>
      <c r="D42" s="130">
        <v>739</v>
      </c>
      <c r="E42" s="127" t="s">
        <v>446</v>
      </c>
      <c r="F42" s="128" t="s">
        <v>411</v>
      </c>
      <c r="G42" s="128" t="s">
        <v>415</v>
      </c>
      <c r="H42" s="128"/>
      <c r="I42" s="128">
        <v>0</v>
      </c>
      <c r="J42" s="95">
        <v>300</v>
      </c>
      <c r="K42" s="132">
        <v>64</v>
      </c>
      <c r="L42" s="96">
        <f t="shared" si="0"/>
        <v>19200</v>
      </c>
      <c r="N42" s="212"/>
    </row>
    <row r="43" spans="2:14" x14ac:dyDescent="0.25">
      <c r="B43" s="103">
        <v>45717</v>
      </c>
      <c r="C43" s="256">
        <v>45717</v>
      </c>
      <c r="D43" s="126">
        <v>741</v>
      </c>
      <c r="E43" s="127" t="s">
        <v>538</v>
      </c>
      <c r="F43" s="128" t="s">
        <v>411</v>
      </c>
      <c r="G43" s="128" t="s">
        <v>415</v>
      </c>
      <c r="H43" s="128"/>
      <c r="I43" s="128">
        <v>0</v>
      </c>
      <c r="J43" s="95">
        <v>50</v>
      </c>
      <c r="K43" s="133">
        <v>31.8</v>
      </c>
      <c r="L43" s="96">
        <f t="shared" si="0"/>
        <v>1590</v>
      </c>
      <c r="N43" s="212"/>
    </row>
    <row r="44" spans="2:14" x14ac:dyDescent="0.25">
      <c r="B44" s="103">
        <v>45717</v>
      </c>
      <c r="C44" s="256">
        <v>45717</v>
      </c>
      <c r="D44" s="126">
        <v>747</v>
      </c>
      <c r="E44" s="127" t="s">
        <v>447</v>
      </c>
      <c r="F44" s="128" t="s">
        <v>411</v>
      </c>
      <c r="G44" s="128" t="s">
        <v>445</v>
      </c>
      <c r="H44" s="128"/>
      <c r="I44" s="128">
        <v>0</v>
      </c>
      <c r="J44" s="95">
        <v>100</v>
      </c>
      <c r="K44" s="131">
        <v>55</v>
      </c>
      <c r="L44" s="96">
        <f t="shared" si="0"/>
        <v>5500</v>
      </c>
      <c r="N44" s="212"/>
    </row>
    <row r="45" spans="2:14" x14ac:dyDescent="0.25">
      <c r="B45" s="103">
        <v>45717</v>
      </c>
      <c r="C45" s="256">
        <v>45717</v>
      </c>
      <c r="D45" s="126">
        <v>748</v>
      </c>
      <c r="E45" s="127" t="s">
        <v>448</v>
      </c>
      <c r="F45" s="128" t="s">
        <v>411</v>
      </c>
      <c r="G45" s="128" t="s">
        <v>415</v>
      </c>
      <c r="H45" s="128"/>
      <c r="I45" s="128">
        <v>0</v>
      </c>
      <c r="J45" s="95">
        <v>400</v>
      </c>
      <c r="K45" s="133">
        <v>36</v>
      </c>
      <c r="L45" s="96">
        <f t="shared" si="0"/>
        <v>14400</v>
      </c>
      <c r="N45" s="212"/>
    </row>
    <row r="46" spans="2:14" x14ac:dyDescent="0.25">
      <c r="B46" s="103">
        <v>45717</v>
      </c>
      <c r="C46" s="256">
        <v>45717</v>
      </c>
      <c r="D46" s="126">
        <v>19394</v>
      </c>
      <c r="E46" s="127" t="s">
        <v>1563</v>
      </c>
      <c r="F46" s="128" t="s">
        <v>411</v>
      </c>
      <c r="G46" s="128" t="s">
        <v>445</v>
      </c>
      <c r="H46" s="128"/>
      <c r="I46" s="128">
        <v>100</v>
      </c>
      <c r="J46" s="95">
        <v>200</v>
      </c>
      <c r="K46" s="97">
        <v>60</v>
      </c>
      <c r="L46" s="96">
        <f t="shared" si="0"/>
        <v>12000</v>
      </c>
      <c r="N46" s="212"/>
    </row>
    <row r="47" spans="2:14" x14ac:dyDescent="0.25">
      <c r="B47" s="103">
        <v>45717</v>
      </c>
      <c r="C47" s="256">
        <v>45717</v>
      </c>
      <c r="D47" s="126">
        <v>8874</v>
      </c>
      <c r="E47" s="127" t="s">
        <v>449</v>
      </c>
      <c r="F47" s="128" t="s">
        <v>145</v>
      </c>
      <c r="G47" s="128" t="s">
        <v>146</v>
      </c>
      <c r="H47" s="128"/>
      <c r="I47" s="128">
        <v>0</v>
      </c>
      <c r="J47" s="95">
        <v>36</v>
      </c>
      <c r="K47" s="129">
        <v>1814.25</v>
      </c>
      <c r="L47" s="96">
        <f t="shared" si="0"/>
        <v>65313</v>
      </c>
      <c r="N47" s="212"/>
    </row>
    <row r="48" spans="2:14" x14ac:dyDescent="0.25">
      <c r="B48" s="103">
        <v>45717</v>
      </c>
      <c r="C48" s="256">
        <v>45717</v>
      </c>
      <c r="D48" s="126">
        <v>758</v>
      </c>
      <c r="E48" s="127" t="s">
        <v>450</v>
      </c>
      <c r="F48" s="128" t="s">
        <v>411</v>
      </c>
      <c r="G48" s="128" t="s">
        <v>415</v>
      </c>
      <c r="H48" s="128"/>
      <c r="I48" s="128">
        <v>0</v>
      </c>
      <c r="J48" s="95">
        <v>125</v>
      </c>
      <c r="K48" s="131">
        <v>48</v>
      </c>
      <c r="L48" s="96">
        <f t="shared" si="0"/>
        <v>6000</v>
      </c>
      <c r="N48" s="212"/>
    </row>
    <row r="49" spans="2:14" x14ac:dyDescent="0.25">
      <c r="B49" s="103">
        <v>45717</v>
      </c>
      <c r="C49" s="256">
        <v>45717</v>
      </c>
      <c r="D49" s="126">
        <v>759</v>
      </c>
      <c r="E49" s="127" t="s">
        <v>1684</v>
      </c>
      <c r="F49" s="128" t="s">
        <v>411</v>
      </c>
      <c r="G49" s="128" t="s">
        <v>415</v>
      </c>
      <c r="H49" s="128"/>
      <c r="I49" s="128">
        <v>100</v>
      </c>
      <c r="J49" s="95">
        <v>200</v>
      </c>
      <c r="K49" s="131">
        <v>12</v>
      </c>
      <c r="L49" s="96">
        <f t="shared" si="0"/>
        <v>2400</v>
      </c>
      <c r="N49" s="212"/>
    </row>
    <row r="50" spans="2:14" x14ac:dyDescent="0.25">
      <c r="B50" s="103">
        <v>45717</v>
      </c>
      <c r="C50" s="256">
        <v>45717</v>
      </c>
      <c r="D50" s="130">
        <v>763</v>
      </c>
      <c r="E50" s="127" t="s">
        <v>451</v>
      </c>
      <c r="F50" s="128" t="s">
        <v>145</v>
      </c>
      <c r="G50" s="128" t="s">
        <v>146</v>
      </c>
      <c r="H50" s="128"/>
      <c r="I50" s="128">
        <v>30</v>
      </c>
      <c r="J50" s="95">
        <v>328</v>
      </c>
      <c r="K50" s="129">
        <v>326.32</v>
      </c>
      <c r="L50" s="96">
        <f t="shared" si="0"/>
        <v>107032.95999999999</v>
      </c>
      <c r="N50" s="212"/>
    </row>
    <row r="51" spans="2:14" x14ac:dyDescent="0.25">
      <c r="B51" s="103">
        <v>45717</v>
      </c>
      <c r="C51" s="256">
        <v>45717</v>
      </c>
      <c r="D51" s="130">
        <v>17929</v>
      </c>
      <c r="E51" s="127" t="s">
        <v>452</v>
      </c>
      <c r="F51" s="128" t="s">
        <v>145</v>
      </c>
      <c r="G51" s="128" t="s">
        <v>146</v>
      </c>
      <c r="H51" s="128"/>
      <c r="I51" s="128">
        <v>1415</v>
      </c>
      <c r="J51" s="95">
        <v>585</v>
      </c>
      <c r="K51" s="129">
        <v>16.809999999999999</v>
      </c>
      <c r="L51" s="96">
        <f t="shared" si="0"/>
        <v>9833.8499999999985</v>
      </c>
      <c r="N51" s="212"/>
    </row>
    <row r="52" spans="2:14" x14ac:dyDescent="0.25">
      <c r="B52" s="103">
        <v>45717</v>
      </c>
      <c r="C52" s="256">
        <v>45717</v>
      </c>
      <c r="D52" s="126">
        <v>797</v>
      </c>
      <c r="E52" s="127" t="s">
        <v>1931</v>
      </c>
      <c r="F52" s="128" t="s">
        <v>145</v>
      </c>
      <c r="G52" s="128" t="s">
        <v>146</v>
      </c>
      <c r="H52" s="128">
        <v>200</v>
      </c>
      <c r="I52" s="128">
        <v>16</v>
      </c>
      <c r="J52" s="95">
        <v>184</v>
      </c>
      <c r="K52" s="129">
        <v>1215.69</v>
      </c>
      <c r="L52" s="96">
        <f t="shared" si="0"/>
        <v>223686.96000000002</v>
      </c>
      <c r="N52" s="212"/>
    </row>
    <row r="53" spans="2:14" x14ac:dyDescent="0.25">
      <c r="B53" s="103">
        <v>45717</v>
      </c>
      <c r="C53" s="256">
        <v>45717</v>
      </c>
      <c r="D53" s="126">
        <v>775</v>
      </c>
      <c r="E53" s="127" t="s">
        <v>453</v>
      </c>
      <c r="F53" s="128" t="s">
        <v>411</v>
      </c>
      <c r="G53" s="128" t="s">
        <v>415</v>
      </c>
      <c r="H53" s="128"/>
      <c r="I53" s="128">
        <v>0</v>
      </c>
      <c r="J53" s="95">
        <v>400</v>
      </c>
      <c r="K53" s="129">
        <v>70</v>
      </c>
      <c r="L53" s="96">
        <f t="shared" si="0"/>
        <v>28000</v>
      </c>
      <c r="N53" s="212"/>
    </row>
    <row r="54" spans="2:14" x14ac:dyDescent="0.25">
      <c r="B54" s="103">
        <v>45717</v>
      </c>
      <c r="C54" s="256">
        <v>45717</v>
      </c>
      <c r="D54" s="126">
        <v>10272</v>
      </c>
      <c r="E54" s="127" t="s">
        <v>454</v>
      </c>
      <c r="F54" s="128" t="s">
        <v>411</v>
      </c>
      <c r="G54" s="128" t="s">
        <v>415</v>
      </c>
      <c r="H54" s="128">
        <v>300</v>
      </c>
      <c r="I54" s="128">
        <v>360</v>
      </c>
      <c r="J54" s="95">
        <v>270</v>
      </c>
      <c r="K54" s="132">
        <v>166.26</v>
      </c>
      <c r="L54" s="96">
        <f t="shared" si="0"/>
        <v>44890.2</v>
      </c>
      <c r="N54" s="212"/>
    </row>
    <row r="55" spans="2:14" x14ac:dyDescent="0.25">
      <c r="B55" s="103">
        <v>45717</v>
      </c>
      <c r="C55" s="256">
        <v>45717</v>
      </c>
      <c r="D55" s="126">
        <v>1068</v>
      </c>
      <c r="E55" s="127" t="s">
        <v>455</v>
      </c>
      <c r="F55" s="128" t="s">
        <v>417</v>
      </c>
      <c r="G55" s="128" t="s">
        <v>146</v>
      </c>
      <c r="H55" s="128"/>
      <c r="I55" s="128">
        <v>2</v>
      </c>
      <c r="J55" s="95">
        <v>7</v>
      </c>
      <c r="K55" s="131">
        <v>3570</v>
      </c>
      <c r="L55" s="96">
        <f t="shared" si="0"/>
        <v>24990</v>
      </c>
      <c r="N55" s="212"/>
    </row>
    <row r="56" spans="2:14" x14ac:dyDescent="0.25">
      <c r="B56" s="103">
        <v>45717</v>
      </c>
      <c r="C56" s="256">
        <v>45717</v>
      </c>
      <c r="D56" s="126">
        <v>10090</v>
      </c>
      <c r="E56" s="127" t="s">
        <v>456</v>
      </c>
      <c r="F56" s="128" t="s">
        <v>145</v>
      </c>
      <c r="G56" s="128" t="s">
        <v>146</v>
      </c>
      <c r="H56" s="128"/>
      <c r="I56" s="128">
        <v>0</v>
      </c>
      <c r="J56" s="95">
        <v>51</v>
      </c>
      <c r="K56" s="129">
        <v>219.48</v>
      </c>
      <c r="L56" s="96">
        <f t="shared" si="0"/>
        <v>11193.48</v>
      </c>
      <c r="N56" s="212"/>
    </row>
    <row r="57" spans="2:14" x14ac:dyDescent="0.25">
      <c r="B57" s="103">
        <v>45717</v>
      </c>
      <c r="C57" s="256">
        <v>45717</v>
      </c>
      <c r="D57" s="130">
        <v>5712</v>
      </c>
      <c r="E57" s="127" t="s">
        <v>457</v>
      </c>
      <c r="F57" s="128" t="s">
        <v>145</v>
      </c>
      <c r="G57" s="128" t="s">
        <v>146</v>
      </c>
      <c r="H57" s="128"/>
      <c r="I57" s="128">
        <v>0</v>
      </c>
      <c r="J57" s="95">
        <v>5</v>
      </c>
      <c r="K57" s="131">
        <v>1079.1199999999999</v>
      </c>
      <c r="L57" s="96">
        <f t="shared" si="0"/>
        <v>5395.5999999999995</v>
      </c>
      <c r="N57" s="212"/>
    </row>
    <row r="58" spans="2:14" x14ac:dyDescent="0.25">
      <c r="B58" s="103">
        <v>45717</v>
      </c>
      <c r="C58" s="256">
        <v>45717</v>
      </c>
      <c r="D58" s="126">
        <v>5493</v>
      </c>
      <c r="E58" s="127" t="s">
        <v>458</v>
      </c>
      <c r="F58" s="128" t="s">
        <v>145</v>
      </c>
      <c r="G58" s="128" t="s">
        <v>146</v>
      </c>
      <c r="H58" s="128"/>
      <c r="I58" s="128">
        <v>0</v>
      </c>
      <c r="J58" s="95">
        <v>15</v>
      </c>
      <c r="K58" s="131">
        <v>1001.89</v>
      </c>
      <c r="L58" s="96">
        <f t="shared" si="0"/>
        <v>15028.35</v>
      </c>
      <c r="N58" s="212"/>
    </row>
    <row r="59" spans="2:14" x14ac:dyDescent="0.25">
      <c r="B59" s="103">
        <v>45717</v>
      </c>
      <c r="C59" s="256">
        <v>45717</v>
      </c>
      <c r="D59" s="130">
        <v>771</v>
      </c>
      <c r="E59" s="127" t="s">
        <v>459</v>
      </c>
      <c r="F59" s="128" t="s">
        <v>145</v>
      </c>
      <c r="G59" s="128" t="s">
        <v>146</v>
      </c>
      <c r="H59" s="128"/>
      <c r="I59" s="128">
        <v>1300</v>
      </c>
      <c r="J59" s="95">
        <v>1300</v>
      </c>
      <c r="K59" s="131">
        <v>80.239999999999995</v>
      </c>
      <c r="L59" s="96">
        <f t="shared" si="0"/>
        <v>104312</v>
      </c>
      <c r="N59" s="212"/>
    </row>
    <row r="60" spans="2:14" x14ac:dyDescent="0.25">
      <c r="B60" s="103">
        <v>45717</v>
      </c>
      <c r="C60" s="256">
        <v>45717</v>
      </c>
      <c r="D60" s="126">
        <v>772</v>
      </c>
      <c r="E60" s="127" t="s">
        <v>460</v>
      </c>
      <c r="F60" s="128" t="s">
        <v>145</v>
      </c>
      <c r="G60" s="128" t="s">
        <v>146</v>
      </c>
      <c r="H60" s="128"/>
      <c r="I60" s="128">
        <v>180</v>
      </c>
      <c r="J60" s="95">
        <v>90</v>
      </c>
      <c r="K60" s="131">
        <v>271.39999999999998</v>
      </c>
      <c r="L60" s="96">
        <f t="shared" si="0"/>
        <v>24425.999999999996</v>
      </c>
      <c r="N60" s="212"/>
    </row>
    <row r="61" spans="2:14" x14ac:dyDescent="0.25">
      <c r="B61" s="103">
        <v>45717</v>
      </c>
      <c r="C61" s="256">
        <v>45717</v>
      </c>
      <c r="D61" s="126">
        <v>12931</v>
      </c>
      <c r="E61" s="127" t="s">
        <v>461</v>
      </c>
      <c r="F61" s="128" t="s">
        <v>145</v>
      </c>
      <c r="G61" s="128" t="s">
        <v>146</v>
      </c>
      <c r="H61" s="128"/>
      <c r="I61" s="128">
        <v>0</v>
      </c>
      <c r="J61" s="95">
        <v>10</v>
      </c>
      <c r="K61" s="131">
        <v>17020</v>
      </c>
      <c r="L61" s="96">
        <f t="shared" si="0"/>
        <v>170200</v>
      </c>
      <c r="N61" s="212"/>
    </row>
    <row r="62" spans="2:14" ht="30.75" customHeight="1" x14ac:dyDescent="0.25">
      <c r="B62" s="103">
        <v>45717</v>
      </c>
      <c r="C62" s="256">
        <v>45717</v>
      </c>
      <c r="D62" s="130">
        <v>6654</v>
      </c>
      <c r="E62" s="127" t="s">
        <v>1932</v>
      </c>
      <c r="F62" s="128" t="s">
        <v>462</v>
      </c>
      <c r="G62" s="128" t="s">
        <v>146</v>
      </c>
      <c r="H62" s="128"/>
      <c r="I62" s="128">
        <v>14</v>
      </c>
      <c r="J62" s="95">
        <v>39</v>
      </c>
      <c r="K62" s="131">
        <v>1174.0999999999999</v>
      </c>
      <c r="L62" s="96">
        <f t="shared" si="0"/>
        <v>45789.899999999994</v>
      </c>
      <c r="N62" s="212"/>
    </row>
    <row r="63" spans="2:14" x14ac:dyDescent="0.25">
      <c r="B63" s="103">
        <v>45717</v>
      </c>
      <c r="C63" s="256">
        <v>45717</v>
      </c>
      <c r="D63" s="130">
        <v>15019</v>
      </c>
      <c r="E63" s="127" t="s">
        <v>463</v>
      </c>
      <c r="F63" s="128" t="s">
        <v>462</v>
      </c>
      <c r="G63" s="128" t="s">
        <v>146</v>
      </c>
      <c r="H63" s="128"/>
      <c r="I63" s="128">
        <v>0</v>
      </c>
      <c r="J63" s="95">
        <v>55</v>
      </c>
      <c r="K63" s="129">
        <v>1485.62</v>
      </c>
      <c r="L63" s="96">
        <f t="shared" si="0"/>
        <v>81709.099999999991</v>
      </c>
      <c r="N63" s="212"/>
    </row>
    <row r="64" spans="2:14" x14ac:dyDescent="0.25">
      <c r="B64" s="103">
        <v>45717</v>
      </c>
      <c r="C64" s="256">
        <v>45717</v>
      </c>
      <c r="D64" s="130">
        <v>22176</v>
      </c>
      <c r="E64" s="127" t="s">
        <v>464</v>
      </c>
      <c r="F64" s="128" t="s">
        <v>145</v>
      </c>
      <c r="G64" s="128" t="s">
        <v>146</v>
      </c>
      <c r="H64" s="128"/>
      <c r="I64" s="128">
        <v>5</v>
      </c>
      <c r="J64" s="95">
        <v>14</v>
      </c>
      <c r="K64" s="129">
        <v>873.2</v>
      </c>
      <c r="L64" s="96">
        <f t="shared" si="0"/>
        <v>12224.800000000001</v>
      </c>
      <c r="N64" s="212"/>
    </row>
    <row r="65" spans="2:14" x14ac:dyDescent="0.25">
      <c r="B65" s="103">
        <v>45717</v>
      </c>
      <c r="C65" s="256">
        <v>45717</v>
      </c>
      <c r="D65" s="130">
        <v>12932</v>
      </c>
      <c r="E65" s="127" t="s">
        <v>465</v>
      </c>
      <c r="F65" s="128" t="s">
        <v>145</v>
      </c>
      <c r="G65" s="128" t="s">
        <v>146</v>
      </c>
      <c r="H65" s="128"/>
      <c r="I65" s="128">
        <v>0</v>
      </c>
      <c r="J65" s="95">
        <v>13</v>
      </c>
      <c r="K65" s="131">
        <v>17020</v>
      </c>
      <c r="L65" s="96">
        <f t="shared" si="0"/>
        <v>221260</v>
      </c>
      <c r="N65" s="212"/>
    </row>
    <row r="66" spans="2:14" x14ac:dyDescent="0.25">
      <c r="B66" s="103">
        <v>45717</v>
      </c>
      <c r="C66" s="256">
        <v>45717</v>
      </c>
      <c r="D66" s="126">
        <v>1933</v>
      </c>
      <c r="E66" s="127" t="s">
        <v>466</v>
      </c>
      <c r="F66" s="128" t="s">
        <v>145</v>
      </c>
      <c r="G66" s="128" t="s">
        <v>146</v>
      </c>
      <c r="H66" s="128"/>
      <c r="I66" s="128">
        <v>0</v>
      </c>
      <c r="J66" s="95">
        <v>3</v>
      </c>
      <c r="K66" s="131">
        <v>17020</v>
      </c>
      <c r="L66" s="96">
        <f t="shared" si="0"/>
        <v>51060</v>
      </c>
      <c r="N66" s="212"/>
    </row>
    <row r="67" spans="2:14" x14ac:dyDescent="0.25">
      <c r="B67" s="103">
        <v>45717</v>
      </c>
      <c r="C67" s="256">
        <v>45717</v>
      </c>
      <c r="D67" s="130">
        <v>16375</v>
      </c>
      <c r="E67" s="127" t="s">
        <v>467</v>
      </c>
      <c r="F67" s="128" t="s">
        <v>145</v>
      </c>
      <c r="G67" s="128" t="s">
        <v>146</v>
      </c>
      <c r="H67" s="128"/>
      <c r="I67" s="128">
        <v>0</v>
      </c>
      <c r="J67" s="95">
        <v>9</v>
      </c>
      <c r="K67" s="131">
        <v>30733.4</v>
      </c>
      <c r="L67" s="96">
        <f t="shared" si="0"/>
        <v>276600.60000000003</v>
      </c>
      <c r="N67" s="212"/>
    </row>
    <row r="68" spans="2:14" x14ac:dyDescent="0.25">
      <c r="B68" s="103">
        <v>45742</v>
      </c>
      <c r="C68" s="256">
        <v>45742</v>
      </c>
      <c r="D68" s="126">
        <v>749</v>
      </c>
      <c r="E68" s="127" t="s">
        <v>468</v>
      </c>
      <c r="F68" s="128" t="s">
        <v>145</v>
      </c>
      <c r="G68" s="128" t="s">
        <v>146</v>
      </c>
      <c r="H68" s="128">
        <v>450</v>
      </c>
      <c r="I68" s="128">
        <v>20</v>
      </c>
      <c r="J68" s="95">
        <v>440</v>
      </c>
      <c r="K68" s="131">
        <v>500</v>
      </c>
      <c r="L68" s="96">
        <f t="shared" si="0"/>
        <v>220000</v>
      </c>
      <c r="N68" s="212"/>
    </row>
    <row r="69" spans="2:14" x14ac:dyDescent="0.25">
      <c r="B69" s="103">
        <v>45717</v>
      </c>
      <c r="C69" s="256">
        <v>45717</v>
      </c>
      <c r="D69" s="126">
        <v>1221</v>
      </c>
      <c r="E69" s="127" t="s">
        <v>469</v>
      </c>
      <c r="F69" s="128" t="s">
        <v>411</v>
      </c>
      <c r="G69" s="128" t="s">
        <v>415</v>
      </c>
      <c r="H69" s="128"/>
      <c r="I69" s="128">
        <v>100</v>
      </c>
      <c r="J69" s="95">
        <v>165</v>
      </c>
      <c r="K69" s="131">
        <v>810</v>
      </c>
      <c r="L69" s="96">
        <f t="shared" si="0"/>
        <v>133650</v>
      </c>
      <c r="N69" s="212"/>
    </row>
    <row r="70" spans="2:14" x14ac:dyDescent="0.25">
      <c r="B70" s="103">
        <v>45717</v>
      </c>
      <c r="C70" s="256">
        <v>45717</v>
      </c>
      <c r="D70" s="130">
        <v>778</v>
      </c>
      <c r="E70" s="127" t="s">
        <v>470</v>
      </c>
      <c r="F70" s="128" t="s">
        <v>145</v>
      </c>
      <c r="G70" s="128" t="s">
        <v>146</v>
      </c>
      <c r="H70" s="128"/>
      <c r="I70" s="128">
        <v>20</v>
      </c>
      <c r="J70" s="95">
        <v>220</v>
      </c>
      <c r="K70" s="129">
        <v>11.8</v>
      </c>
      <c r="L70" s="96">
        <f t="shared" si="0"/>
        <v>2596</v>
      </c>
      <c r="N70" s="212"/>
    </row>
    <row r="71" spans="2:14" x14ac:dyDescent="0.25">
      <c r="B71" s="103">
        <v>45717</v>
      </c>
      <c r="C71" s="256">
        <v>45717</v>
      </c>
      <c r="D71" s="130">
        <v>779</v>
      </c>
      <c r="E71" s="127" t="s">
        <v>471</v>
      </c>
      <c r="F71" s="128" t="s">
        <v>145</v>
      </c>
      <c r="G71" s="128" t="s">
        <v>146</v>
      </c>
      <c r="H71" s="128"/>
      <c r="I71" s="128">
        <v>0</v>
      </c>
      <c r="J71" s="95">
        <v>200</v>
      </c>
      <c r="K71" s="129">
        <v>25.96</v>
      </c>
      <c r="L71" s="96">
        <f t="shared" si="0"/>
        <v>5192</v>
      </c>
      <c r="N71" s="212"/>
    </row>
    <row r="72" spans="2:14" ht="33" customHeight="1" x14ac:dyDescent="0.25">
      <c r="B72" s="103">
        <v>45717</v>
      </c>
      <c r="C72" s="256">
        <v>45717</v>
      </c>
      <c r="D72" s="130">
        <v>780</v>
      </c>
      <c r="E72" s="127" t="s">
        <v>472</v>
      </c>
      <c r="F72" s="128" t="s">
        <v>145</v>
      </c>
      <c r="G72" s="128" t="s">
        <v>146</v>
      </c>
      <c r="H72" s="128"/>
      <c r="I72" s="128">
        <v>90</v>
      </c>
      <c r="J72" s="95">
        <v>660</v>
      </c>
      <c r="K72" s="129">
        <v>11.8</v>
      </c>
      <c r="L72" s="96">
        <f t="shared" si="0"/>
        <v>7788.0000000000009</v>
      </c>
      <c r="N72" s="212"/>
    </row>
    <row r="73" spans="2:14" ht="31.5" customHeight="1" x14ac:dyDescent="0.25">
      <c r="B73" s="103">
        <v>45717</v>
      </c>
      <c r="C73" s="256">
        <v>45717</v>
      </c>
      <c r="D73" s="130">
        <v>781</v>
      </c>
      <c r="E73" s="127" t="s">
        <v>473</v>
      </c>
      <c r="F73" s="128" t="s">
        <v>145</v>
      </c>
      <c r="G73" s="128" t="s">
        <v>146</v>
      </c>
      <c r="H73" s="128"/>
      <c r="I73" s="128">
        <v>126</v>
      </c>
      <c r="J73" s="95">
        <v>554</v>
      </c>
      <c r="K73" s="129">
        <v>15.04</v>
      </c>
      <c r="L73" s="96">
        <f t="shared" ref="L73:L136" si="1">+K73*J73</f>
        <v>8332.16</v>
      </c>
      <c r="N73" s="212"/>
    </row>
    <row r="74" spans="2:14" x14ac:dyDescent="0.25">
      <c r="B74" s="103">
        <v>45717</v>
      </c>
      <c r="C74" s="256">
        <v>45717</v>
      </c>
      <c r="D74" s="130">
        <v>782</v>
      </c>
      <c r="E74" s="127" t="s">
        <v>474</v>
      </c>
      <c r="F74" s="128" t="s">
        <v>145</v>
      </c>
      <c r="G74" s="128" t="s">
        <v>146</v>
      </c>
      <c r="H74" s="128"/>
      <c r="I74" s="128">
        <v>0</v>
      </c>
      <c r="J74" s="95">
        <v>1340</v>
      </c>
      <c r="K74" s="129">
        <v>11.8</v>
      </c>
      <c r="L74" s="96">
        <f t="shared" si="1"/>
        <v>15812.000000000002</v>
      </c>
      <c r="N74" s="212"/>
    </row>
    <row r="75" spans="2:14" x14ac:dyDescent="0.25">
      <c r="B75" s="103">
        <v>45717</v>
      </c>
      <c r="C75" s="256">
        <v>45717</v>
      </c>
      <c r="D75" s="126">
        <v>783</v>
      </c>
      <c r="E75" s="127" t="s">
        <v>475</v>
      </c>
      <c r="F75" s="128" t="s">
        <v>145</v>
      </c>
      <c r="G75" s="128" t="s">
        <v>146</v>
      </c>
      <c r="H75" s="128"/>
      <c r="I75" s="128">
        <v>0</v>
      </c>
      <c r="J75" s="95">
        <v>300</v>
      </c>
      <c r="K75" s="129">
        <v>5.0199999999999996</v>
      </c>
      <c r="L75" s="96">
        <f t="shared" si="1"/>
        <v>1505.9999999999998</v>
      </c>
      <c r="N75" s="212"/>
    </row>
    <row r="76" spans="2:14" x14ac:dyDescent="0.25">
      <c r="B76" s="103">
        <v>45717</v>
      </c>
      <c r="C76" s="256">
        <v>45717</v>
      </c>
      <c r="D76" s="126">
        <v>5177</v>
      </c>
      <c r="E76" s="127" t="s">
        <v>476</v>
      </c>
      <c r="F76" s="128" t="s">
        <v>145</v>
      </c>
      <c r="G76" s="128" t="s">
        <v>146</v>
      </c>
      <c r="H76" s="128"/>
      <c r="I76" s="128">
        <v>0</v>
      </c>
      <c r="J76" s="95">
        <v>200</v>
      </c>
      <c r="K76" s="129">
        <v>4.1100000000000003</v>
      </c>
      <c r="L76" s="96">
        <f t="shared" si="1"/>
        <v>822.00000000000011</v>
      </c>
      <c r="N76" s="212"/>
    </row>
    <row r="77" spans="2:14" x14ac:dyDescent="0.25">
      <c r="B77" s="103">
        <v>45717</v>
      </c>
      <c r="C77" s="256">
        <v>45717</v>
      </c>
      <c r="D77" s="126">
        <v>795</v>
      </c>
      <c r="E77" s="127" t="s">
        <v>477</v>
      </c>
      <c r="F77" s="128" t="s">
        <v>411</v>
      </c>
      <c r="G77" s="128" t="s">
        <v>415</v>
      </c>
      <c r="H77" s="128"/>
      <c r="I77" s="128">
        <v>24</v>
      </c>
      <c r="J77" s="95">
        <v>192</v>
      </c>
      <c r="K77" s="129">
        <v>230</v>
      </c>
      <c r="L77" s="96">
        <f t="shared" si="1"/>
        <v>44160</v>
      </c>
      <c r="N77" s="212"/>
    </row>
    <row r="78" spans="2:14" x14ac:dyDescent="0.25">
      <c r="B78" s="103">
        <v>45717</v>
      </c>
      <c r="C78" s="256">
        <v>45717</v>
      </c>
      <c r="D78" s="126">
        <v>800</v>
      </c>
      <c r="E78" s="127" t="s">
        <v>478</v>
      </c>
      <c r="F78" s="128" t="s">
        <v>411</v>
      </c>
      <c r="G78" s="128" t="s">
        <v>479</v>
      </c>
      <c r="H78" s="128"/>
      <c r="I78" s="128">
        <v>2</v>
      </c>
      <c r="J78" s="95">
        <v>78</v>
      </c>
      <c r="K78" s="131">
        <v>4800</v>
      </c>
      <c r="L78" s="96">
        <f t="shared" si="1"/>
        <v>374400</v>
      </c>
      <c r="N78" s="212"/>
    </row>
    <row r="79" spans="2:14" x14ac:dyDescent="0.25">
      <c r="B79" s="103">
        <v>45717</v>
      </c>
      <c r="C79" s="256">
        <v>45717</v>
      </c>
      <c r="D79" s="126">
        <v>17011</v>
      </c>
      <c r="E79" s="127" t="s">
        <v>480</v>
      </c>
      <c r="F79" s="128" t="s">
        <v>145</v>
      </c>
      <c r="G79" s="128" t="s">
        <v>146</v>
      </c>
      <c r="H79" s="128"/>
      <c r="I79" s="128">
        <v>0</v>
      </c>
      <c r="J79" s="95">
        <v>10</v>
      </c>
      <c r="K79" s="131">
        <v>324.5</v>
      </c>
      <c r="L79" s="96">
        <f t="shared" si="1"/>
        <v>3245</v>
      </c>
      <c r="N79" s="212"/>
    </row>
    <row r="80" spans="2:14" x14ac:dyDescent="0.25">
      <c r="B80" s="103">
        <v>45717</v>
      </c>
      <c r="C80" s="256">
        <v>45717</v>
      </c>
      <c r="D80" s="126">
        <v>11930</v>
      </c>
      <c r="E80" s="127" t="s">
        <v>481</v>
      </c>
      <c r="F80" s="128" t="s">
        <v>145</v>
      </c>
      <c r="G80" s="128" t="s">
        <v>146</v>
      </c>
      <c r="H80" s="128"/>
      <c r="I80" s="128">
        <v>0</v>
      </c>
      <c r="J80" s="95">
        <v>1</v>
      </c>
      <c r="K80" s="129">
        <v>2950</v>
      </c>
      <c r="L80" s="96">
        <f t="shared" si="1"/>
        <v>2950</v>
      </c>
      <c r="N80" s="212"/>
    </row>
    <row r="81" spans="2:14" x14ac:dyDescent="0.25">
      <c r="B81" s="103">
        <v>45717</v>
      </c>
      <c r="C81" s="256">
        <v>45717</v>
      </c>
      <c r="D81" s="126">
        <v>14829</v>
      </c>
      <c r="E81" s="127" t="s">
        <v>482</v>
      </c>
      <c r="F81" s="128" t="s">
        <v>145</v>
      </c>
      <c r="G81" s="128" t="s">
        <v>146</v>
      </c>
      <c r="H81" s="128"/>
      <c r="I81" s="128">
        <v>0</v>
      </c>
      <c r="J81" s="95">
        <v>157</v>
      </c>
      <c r="K81" s="131">
        <v>424.8</v>
      </c>
      <c r="L81" s="96">
        <f t="shared" si="1"/>
        <v>66693.600000000006</v>
      </c>
      <c r="N81" s="212"/>
    </row>
    <row r="82" spans="2:14" x14ac:dyDescent="0.25">
      <c r="B82" s="103">
        <v>45717</v>
      </c>
      <c r="C82" s="256">
        <v>45717</v>
      </c>
      <c r="D82" s="126">
        <v>4088</v>
      </c>
      <c r="E82" s="127" t="s">
        <v>483</v>
      </c>
      <c r="F82" s="128" t="s">
        <v>417</v>
      </c>
      <c r="G82" s="128" t="s">
        <v>146</v>
      </c>
      <c r="H82" s="128">
        <v>150</v>
      </c>
      <c r="I82" s="128">
        <v>144</v>
      </c>
      <c r="J82" s="95">
        <v>232</v>
      </c>
      <c r="K82" s="131">
        <v>2400</v>
      </c>
      <c r="L82" s="96">
        <f t="shared" si="1"/>
        <v>556800</v>
      </c>
      <c r="N82" s="212"/>
    </row>
    <row r="83" spans="2:14" x14ac:dyDescent="0.25">
      <c r="B83" s="103">
        <v>45717</v>
      </c>
      <c r="C83" s="256">
        <v>45717</v>
      </c>
      <c r="D83" s="126">
        <v>8532</v>
      </c>
      <c r="E83" s="127" t="s">
        <v>1933</v>
      </c>
      <c r="F83" s="128" t="s">
        <v>145</v>
      </c>
      <c r="G83" s="128" t="s">
        <v>146</v>
      </c>
      <c r="H83" s="128">
        <v>600</v>
      </c>
      <c r="I83" s="128">
        <v>282</v>
      </c>
      <c r="J83" s="95">
        <v>559</v>
      </c>
      <c r="K83" s="129">
        <v>631</v>
      </c>
      <c r="L83" s="96">
        <f t="shared" si="1"/>
        <v>352729</v>
      </c>
      <c r="N83" s="212"/>
    </row>
    <row r="84" spans="2:14" ht="30" x14ac:dyDescent="0.25">
      <c r="B84" s="103">
        <v>45717</v>
      </c>
      <c r="C84" s="256">
        <v>45717</v>
      </c>
      <c r="D84" s="130">
        <v>5097</v>
      </c>
      <c r="E84" s="127" t="s">
        <v>484</v>
      </c>
      <c r="F84" s="128" t="s">
        <v>145</v>
      </c>
      <c r="G84" s="128" t="s">
        <v>146</v>
      </c>
      <c r="H84" s="128"/>
      <c r="I84" s="128">
        <v>0</v>
      </c>
      <c r="J84" s="95">
        <v>23</v>
      </c>
      <c r="K84" s="129">
        <v>4349.99</v>
      </c>
      <c r="L84" s="96">
        <f t="shared" si="1"/>
        <v>100049.76999999999</v>
      </c>
      <c r="N84" s="212"/>
    </row>
    <row r="85" spans="2:14" x14ac:dyDescent="0.25">
      <c r="B85" s="103">
        <v>45717</v>
      </c>
      <c r="C85" s="256">
        <v>45717</v>
      </c>
      <c r="D85" s="126">
        <v>6228</v>
      </c>
      <c r="E85" s="127" t="s">
        <v>485</v>
      </c>
      <c r="F85" s="128" t="s">
        <v>145</v>
      </c>
      <c r="G85" s="128" t="s">
        <v>146</v>
      </c>
      <c r="H85" s="128"/>
      <c r="I85" s="128">
        <v>0</v>
      </c>
      <c r="J85" s="95">
        <v>35</v>
      </c>
      <c r="K85" s="129">
        <v>649.77</v>
      </c>
      <c r="L85" s="96">
        <f t="shared" si="1"/>
        <v>22741.95</v>
      </c>
      <c r="N85" s="212"/>
    </row>
    <row r="86" spans="2:14" x14ac:dyDescent="0.25">
      <c r="B86" s="103">
        <v>45717</v>
      </c>
      <c r="C86" s="256">
        <v>45717</v>
      </c>
      <c r="D86" s="126">
        <v>9469</v>
      </c>
      <c r="E86" s="127" t="s">
        <v>486</v>
      </c>
      <c r="F86" s="128" t="s">
        <v>145</v>
      </c>
      <c r="G86" s="128" t="s">
        <v>146</v>
      </c>
      <c r="H86" s="128"/>
      <c r="I86" s="128">
        <v>0</v>
      </c>
      <c r="J86" s="95">
        <v>75</v>
      </c>
      <c r="K86" s="129">
        <v>497.31</v>
      </c>
      <c r="L86" s="96">
        <f t="shared" si="1"/>
        <v>37298.25</v>
      </c>
      <c r="N86" s="212"/>
    </row>
    <row r="87" spans="2:14" x14ac:dyDescent="0.25">
      <c r="B87" s="103">
        <v>45717</v>
      </c>
      <c r="C87" s="256">
        <v>45717</v>
      </c>
      <c r="D87" s="130">
        <v>12424</v>
      </c>
      <c r="E87" s="127" t="s">
        <v>487</v>
      </c>
      <c r="F87" s="128" t="s">
        <v>145</v>
      </c>
      <c r="G87" s="128" t="s">
        <v>146</v>
      </c>
      <c r="H87" s="128"/>
      <c r="I87" s="128">
        <v>0</v>
      </c>
      <c r="J87" s="95">
        <v>102</v>
      </c>
      <c r="K87" s="129">
        <v>105.93</v>
      </c>
      <c r="L87" s="96">
        <f t="shared" si="1"/>
        <v>10804.86</v>
      </c>
      <c r="N87" s="212"/>
    </row>
    <row r="88" spans="2:14" x14ac:dyDescent="0.25">
      <c r="B88" s="103">
        <v>45717</v>
      </c>
      <c r="C88" s="256">
        <v>45717</v>
      </c>
      <c r="D88" s="126">
        <v>6024</v>
      </c>
      <c r="E88" s="127" t="s">
        <v>488</v>
      </c>
      <c r="F88" s="128" t="s">
        <v>145</v>
      </c>
      <c r="G88" s="128" t="s">
        <v>146</v>
      </c>
      <c r="H88" s="128"/>
      <c r="I88" s="128">
        <v>200</v>
      </c>
      <c r="J88" s="95">
        <v>1800</v>
      </c>
      <c r="K88" s="131">
        <v>200.6</v>
      </c>
      <c r="L88" s="96">
        <f t="shared" si="1"/>
        <v>361080</v>
      </c>
      <c r="N88" s="212"/>
    </row>
    <row r="89" spans="2:14" x14ac:dyDescent="0.25">
      <c r="B89" s="103">
        <v>45717</v>
      </c>
      <c r="C89" s="256">
        <v>45717</v>
      </c>
      <c r="D89" s="126">
        <v>788</v>
      </c>
      <c r="E89" s="127" t="s">
        <v>489</v>
      </c>
      <c r="F89" s="128" t="s">
        <v>145</v>
      </c>
      <c r="G89" s="128" t="s">
        <v>146</v>
      </c>
      <c r="H89" s="128"/>
      <c r="I89" s="128">
        <v>0</v>
      </c>
      <c r="J89" s="95">
        <v>900</v>
      </c>
      <c r="K89" s="129">
        <v>35.4</v>
      </c>
      <c r="L89" s="96">
        <f t="shared" si="1"/>
        <v>31860</v>
      </c>
      <c r="N89" s="212"/>
    </row>
    <row r="90" spans="2:14" x14ac:dyDescent="0.25">
      <c r="B90" s="103">
        <v>45717</v>
      </c>
      <c r="C90" s="256">
        <v>45717</v>
      </c>
      <c r="D90" s="126">
        <v>15606</v>
      </c>
      <c r="E90" s="127" t="s">
        <v>490</v>
      </c>
      <c r="F90" s="128" t="s">
        <v>145</v>
      </c>
      <c r="G90" s="128" t="s">
        <v>146</v>
      </c>
      <c r="H90" s="128"/>
      <c r="I90" s="128">
        <v>0</v>
      </c>
      <c r="J90" s="95">
        <v>13</v>
      </c>
      <c r="K90" s="129">
        <v>182.9</v>
      </c>
      <c r="L90" s="96">
        <f t="shared" si="1"/>
        <v>2377.7000000000003</v>
      </c>
      <c r="N90" s="212"/>
    </row>
    <row r="91" spans="2:14" x14ac:dyDescent="0.25">
      <c r="B91" s="103">
        <v>45717</v>
      </c>
      <c r="C91" s="256">
        <v>45717</v>
      </c>
      <c r="D91" s="126">
        <v>15605</v>
      </c>
      <c r="E91" s="127" t="s">
        <v>491</v>
      </c>
      <c r="F91" s="128" t="s">
        <v>145</v>
      </c>
      <c r="G91" s="128" t="s">
        <v>146</v>
      </c>
      <c r="H91" s="128"/>
      <c r="I91" s="128">
        <v>0</v>
      </c>
      <c r="J91" s="95">
        <v>28</v>
      </c>
      <c r="K91" s="129">
        <v>182.9</v>
      </c>
      <c r="L91" s="96">
        <f t="shared" si="1"/>
        <v>5121.2</v>
      </c>
      <c r="N91" s="212"/>
    </row>
    <row r="92" spans="2:14" x14ac:dyDescent="0.25">
      <c r="B92" s="103">
        <v>45717</v>
      </c>
      <c r="C92" s="256">
        <v>45717</v>
      </c>
      <c r="D92" s="126">
        <v>798</v>
      </c>
      <c r="E92" s="127" t="s">
        <v>1564</v>
      </c>
      <c r="F92" s="128" t="s">
        <v>145</v>
      </c>
      <c r="G92" s="128" t="s">
        <v>146</v>
      </c>
      <c r="H92" s="128"/>
      <c r="I92" s="128">
        <v>50</v>
      </c>
      <c r="J92" s="95">
        <v>675</v>
      </c>
      <c r="K92" s="131">
        <v>377.6</v>
      </c>
      <c r="L92" s="96">
        <f t="shared" si="1"/>
        <v>254880.00000000003</v>
      </c>
      <c r="N92" s="212"/>
    </row>
    <row r="93" spans="2:14" x14ac:dyDescent="0.25">
      <c r="B93" s="103">
        <v>45717</v>
      </c>
      <c r="C93" s="256">
        <v>45717</v>
      </c>
      <c r="D93" s="126">
        <v>8477</v>
      </c>
      <c r="E93" s="127" t="s">
        <v>492</v>
      </c>
      <c r="F93" s="128" t="s">
        <v>145</v>
      </c>
      <c r="G93" s="128" t="s">
        <v>146</v>
      </c>
      <c r="H93" s="128"/>
      <c r="I93" s="128">
        <v>0</v>
      </c>
      <c r="J93" s="95">
        <v>2</v>
      </c>
      <c r="K93" s="133">
        <v>13098</v>
      </c>
      <c r="L93" s="96">
        <f t="shared" si="1"/>
        <v>26196</v>
      </c>
      <c r="N93" s="212"/>
    </row>
    <row r="94" spans="2:14" x14ac:dyDescent="0.25">
      <c r="B94" s="103">
        <v>45717</v>
      </c>
      <c r="C94" s="256">
        <v>45717</v>
      </c>
      <c r="D94" s="126">
        <v>20644</v>
      </c>
      <c r="E94" s="127" t="s">
        <v>493</v>
      </c>
      <c r="F94" s="128" t="s">
        <v>417</v>
      </c>
      <c r="G94" s="128" t="s">
        <v>148</v>
      </c>
      <c r="H94" s="128"/>
      <c r="I94" s="128">
        <v>0</v>
      </c>
      <c r="J94" s="95">
        <v>2</v>
      </c>
      <c r="K94" s="129">
        <v>3770</v>
      </c>
      <c r="L94" s="96">
        <f t="shared" si="1"/>
        <v>7540</v>
      </c>
      <c r="N94" s="212"/>
    </row>
    <row r="95" spans="2:14" x14ac:dyDescent="0.25">
      <c r="B95" s="103">
        <v>45717</v>
      </c>
      <c r="C95" s="256">
        <v>45717</v>
      </c>
      <c r="D95" s="126">
        <v>10095</v>
      </c>
      <c r="E95" s="127" t="s">
        <v>494</v>
      </c>
      <c r="F95" s="128" t="s">
        <v>145</v>
      </c>
      <c r="G95" s="128" t="s">
        <v>146</v>
      </c>
      <c r="H95" s="128"/>
      <c r="I95" s="128">
        <v>0</v>
      </c>
      <c r="J95" s="95">
        <v>10</v>
      </c>
      <c r="K95" s="129">
        <v>247.8</v>
      </c>
      <c r="L95" s="96">
        <f t="shared" si="1"/>
        <v>2478</v>
      </c>
      <c r="N95" s="212"/>
    </row>
    <row r="96" spans="2:14" x14ac:dyDescent="0.25">
      <c r="B96" s="103">
        <v>45717</v>
      </c>
      <c r="C96" s="256">
        <v>45717</v>
      </c>
      <c r="D96" s="130">
        <v>10096</v>
      </c>
      <c r="E96" s="127" t="s">
        <v>495</v>
      </c>
      <c r="F96" s="128" t="s">
        <v>145</v>
      </c>
      <c r="G96" s="128" t="s">
        <v>146</v>
      </c>
      <c r="H96" s="128"/>
      <c r="I96" s="128">
        <v>0</v>
      </c>
      <c r="J96" s="95">
        <v>90</v>
      </c>
      <c r="K96" s="129">
        <v>247.8</v>
      </c>
      <c r="L96" s="96">
        <f t="shared" si="1"/>
        <v>22302</v>
      </c>
      <c r="N96" s="212"/>
    </row>
    <row r="97" spans="2:14" x14ac:dyDescent="0.25">
      <c r="B97" s="103">
        <v>45717</v>
      </c>
      <c r="C97" s="256">
        <v>45717</v>
      </c>
      <c r="D97" s="130">
        <v>19675</v>
      </c>
      <c r="E97" s="127" t="s">
        <v>496</v>
      </c>
      <c r="F97" s="128" t="s">
        <v>411</v>
      </c>
      <c r="G97" s="128" t="s">
        <v>146</v>
      </c>
      <c r="H97" s="128"/>
      <c r="I97" s="128">
        <v>0</v>
      </c>
      <c r="J97" s="95">
        <v>600</v>
      </c>
      <c r="K97" s="131">
        <v>38</v>
      </c>
      <c r="L97" s="96">
        <f t="shared" si="1"/>
        <v>22800</v>
      </c>
      <c r="N97" s="212"/>
    </row>
    <row r="98" spans="2:14" x14ac:dyDescent="0.25">
      <c r="B98" s="103">
        <v>45717</v>
      </c>
      <c r="C98" s="256">
        <v>45717</v>
      </c>
      <c r="D98" s="130">
        <v>21865</v>
      </c>
      <c r="E98" s="127" t="s">
        <v>1565</v>
      </c>
      <c r="F98" s="128" t="s">
        <v>411</v>
      </c>
      <c r="G98" s="128" t="s">
        <v>146</v>
      </c>
      <c r="H98" s="128"/>
      <c r="I98" s="128">
        <v>50</v>
      </c>
      <c r="J98" s="95">
        <v>50</v>
      </c>
      <c r="K98" s="131">
        <v>24</v>
      </c>
      <c r="L98" s="96">
        <f t="shared" si="1"/>
        <v>1200</v>
      </c>
      <c r="N98" s="212"/>
    </row>
    <row r="99" spans="2:14" x14ac:dyDescent="0.25">
      <c r="B99" s="103">
        <v>45717</v>
      </c>
      <c r="C99" s="256">
        <v>45717</v>
      </c>
      <c r="D99" s="126">
        <v>817</v>
      </c>
      <c r="E99" s="127" t="s">
        <v>497</v>
      </c>
      <c r="F99" s="128" t="s">
        <v>411</v>
      </c>
      <c r="G99" s="128" t="s">
        <v>445</v>
      </c>
      <c r="H99" s="128"/>
      <c r="I99" s="128">
        <v>0</v>
      </c>
      <c r="J99" s="95">
        <v>370</v>
      </c>
      <c r="K99" s="129">
        <v>15</v>
      </c>
      <c r="L99" s="96">
        <f t="shared" si="1"/>
        <v>5550</v>
      </c>
      <c r="N99" s="212"/>
    </row>
    <row r="100" spans="2:14" x14ac:dyDescent="0.25">
      <c r="B100" s="103">
        <v>45717</v>
      </c>
      <c r="C100" s="256">
        <v>45717</v>
      </c>
      <c r="D100" s="126">
        <v>10977</v>
      </c>
      <c r="E100" s="127" t="s">
        <v>1566</v>
      </c>
      <c r="F100" s="128" t="s">
        <v>411</v>
      </c>
      <c r="G100" s="128" t="s">
        <v>445</v>
      </c>
      <c r="H100" s="128">
        <v>100</v>
      </c>
      <c r="I100" s="128">
        <v>20</v>
      </c>
      <c r="J100" s="95">
        <v>380</v>
      </c>
      <c r="K100" s="129">
        <v>17</v>
      </c>
      <c r="L100" s="96">
        <f t="shared" si="1"/>
        <v>6460</v>
      </c>
      <c r="N100" s="212"/>
    </row>
    <row r="101" spans="2:14" ht="26.25" customHeight="1" x14ac:dyDescent="0.25">
      <c r="B101" s="103">
        <v>45717</v>
      </c>
      <c r="C101" s="256">
        <v>45717</v>
      </c>
      <c r="D101" s="126">
        <v>218</v>
      </c>
      <c r="E101" s="127" t="s">
        <v>498</v>
      </c>
      <c r="F101" s="128" t="s">
        <v>411</v>
      </c>
      <c r="G101" s="128" t="s">
        <v>146</v>
      </c>
      <c r="H101" s="128"/>
      <c r="I101" s="128">
        <v>200</v>
      </c>
      <c r="J101" s="95">
        <v>2500</v>
      </c>
      <c r="K101" s="131">
        <v>400</v>
      </c>
      <c r="L101" s="96">
        <f t="shared" si="1"/>
        <v>1000000</v>
      </c>
      <c r="N101" s="212"/>
    </row>
    <row r="102" spans="2:14" x14ac:dyDescent="0.25">
      <c r="B102" s="103">
        <v>45717</v>
      </c>
      <c r="C102" s="256">
        <v>45717</v>
      </c>
      <c r="D102" s="130">
        <v>10094</v>
      </c>
      <c r="E102" s="127" t="s">
        <v>499</v>
      </c>
      <c r="F102" s="128" t="s">
        <v>145</v>
      </c>
      <c r="G102" s="128" t="s">
        <v>146</v>
      </c>
      <c r="H102" s="128"/>
      <c r="I102" s="128">
        <v>0</v>
      </c>
      <c r="J102" s="95">
        <v>10</v>
      </c>
      <c r="K102" s="129">
        <v>247.8</v>
      </c>
      <c r="L102" s="96">
        <f t="shared" si="1"/>
        <v>2478</v>
      </c>
      <c r="N102" s="212"/>
    </row>
    <row r="103" spans="2:14" x14ac:dyDescent="0.25">
      <c r="B103" s="103">
        <v>45717</v>
      </c>
      <c r="C103" s="256">
        <v>45717</v>
      </c>
      <c r="D103" s="130">
        <v>803</v>
      </c>
      <c r="E103" s="127" t="s">
        <v>500</v>
      </c>
      <c r="F103" s="128" t="s">
        <v>145</v>
      </c>
      <c r="G103" s="128" t="s">
        <v>146</v>
      </c>
      <c r="H103" s="128"/>
      <c r="I103" s="128">
        <v>70</v>
      </c>
      <c r="J103" s="95">
        <v>350</v>
      </c>
      <c r="K103" s="131">
        <v>113.28</v>
      </c>
      <c r="L103" s="96">
        <f t="shared" si="1"/>
        <v>39648</v>
      </c>
      <c r="N103" s="212"/>
    </row>
    <row r="104" spans="2:14" x14ac:dyDescent="0.25">
      <c r="B104" s="103">
        <v>45717</v>
      </c>
      <c r="C104" s="256">
        <v>45717</v>
      </c>
      <c r="D104" s="126">
        <v>806</v>
      </c>
      <c r="E104" s="127" t="s">
        <v>501</v>
      </c>
      <c r="F104" s="128" t="s">
        <v>145</v>
      </c>
      <c r="G104" s="128" t="s">
        <v>146</v>
      </c>
      <c r="H104" s="128"/>
      <c r="I104" s="128">
        <v>0</v>
      </c>
      <c r="J104" s="95">
        <v>5</v>
      </c>
      <c r="K104" s="129">
        <v>74.34</v>
      </c>
      <c r="L104" s="96">
        <f t="shared" si="1"/>
        <v>371.70000000000005</v>
      </c>
      <c r="N104" s="212"/>
    </row>
    <row r="105" spans="2:14" x14ac:dyDescent="0.25">
      <c r="B105" s="103">
        <v>45717</v>
      </c>
      <c r="C105" s="256">
        <v>45717</v>
      </c>
      <c r="D105" s="126">
        <v>805</v>
      </c>
      <c r="E105" s="127" t="s">
        <v>502</v>
      </c>
      <c r="F105" s="128" t="s">
        <v>145</v>
      </c>
      <c r="G105" s="128" t="s">
        <v>146</v>
      </c>
      <c r="H105" s="128"/>
      <c r="I105" s="128">
        <v>0</v>
      </c>
      <c r="J105" s="95">
        <v>197</v>
      </c>
      <c r="K105" s="131">
        <v>94.4</v>
      </c>
      <c r="L105" s="96">
        <f t="shared" si="1"/>
        <v>18596.800000000003</v>
      </c>
      <c r="N105" s="212"/>
    </row>
    <row r="106" spans="2:14" x14ac:dyDescent="0.25">
      <c r="B106" s="103">
        <v>45717</v>
      </c>
      <c r="C106" s="256">
        <v>45717</v>
      </c>
      <c r="D106" s="130">
        <v>808</v>
      </c>
      <c r="E106" s="127" t="s">
        <v>503</v>
      </c>
      <c r="F106" s="128" t="s">
        <v>145</v>
      </c>
      <c r="G106" s="128" t="s">
        <v>146</v>
      </c>
      <c r="H106" s="128"/>
      <c r="I106" s="128">
        <v>0</v>
      </c>
      <c r="J106" s="95">
        <v>375</v>
      </c>
      <c r="K106" s="131">
        <v>94.4</v>
      </c>
      <c r="L106" s="96">
        <f t="shared" si="1"/>
        <v>35400</v>
      </c>
      <c r="N106" s="212"/>
    </row>
    <row r="107" spans="2:14" x14ac:dyDescent="0.25">
      <c r="B107" s="103">
        <v>45717</v>
      </c>
      <c r="C107" s="256">
        <v>45717</v>
      </c>
      <c r="D107" s="130">
        <v>827</v>
      </c>
      <c r="E107" s="127" t="s">
        <v>504</v>
      </c>
      <c r="F107" s="128" t="s">
        <v>411</v>
      </c>
      <c r="G107" s="128" t="s">
        <v>445</v>
      </c>
      <c r="H107" s="128"/>
      <c r="I107" s="128">
        <v>0</v>
      </c>
      <c r="J107" s="95">
        <v>100</v>
      </c>
      <c r="K107" s="129">
        <v>5.49</v>
      </c>
      <c r="L107" s="96">
        <f t="shared" si="1"/>
        <v>549</v>
      </c>
      <c r="N107" s="212"/>
    </row>
    <row r="108" spans="2:14" x14ac:dyDescent="0.25">
      <c r="B108" s="103">
        <v>45717</v>
      </c>
      <c r="C108" s="256">
        <v>45717</v>
      </c>
      <c r="D108" s="130">
        <v>12900</v>
      </c>
      <c r="E108" s="127" t="s">
        <v>505</v>
      </c>
      <c r="F108" s="128" t="s">
        <v>145</v>
      </c>
      <c r="G108" s="128" t="s">
        <v>146</v>
      </c>
      <c r="H108" s="128"/>
      <c r="I108" s="128">
        <v>0</v>
      </c>
      <c r="J108" s="95">
        <v>56</v>
      </c>
      <c r="K108" s="131">
        <v>91</v>
      </c>
      <c r="L108" s="96">
        <f t="shared" si="1"/>
        <v>5096</v>
      </c>
      <c r="N108" s="212"/>
    </row>
    <row r="109" spans="2:14" x14ac:dyDescent="0.25">
      <c r="B109" s="103">
        <v>45717</v>
      </c>
      <c r="C109" s="256">
        <v>45717</v>
      </c>
      <c r="D109" s="126">
        <v>809</v>
      </c>
      <c r="E109" s="127" t="s">
        <v>506</v>
      </c>
      <c r="F109" s="128" t="s">
        <v>145</v>
      </c>
      <c r="G109" s="128" t="s">
        <v>146</v>
      </c>
      <c r="H109" s="128">
        <v>850</v>
      </c>
      <c r="I109" s="128">
        <v>687</v>
      </c>
      <c r="J109" s="95">
        <v>280</v>
      </c>
      <c r="K109" s="131">
        <v>21.240000000000002</v>
      </c>
      <c r="L109" s="96">
        <f t="shared" si="1"/>
        <v>5947.2000000000007</v>
      </c>
      <c r="N109" s="212"/>
    </row>
    <row r="110" spans="2:14" x14ac:dyDescent="0.25">
      <c r="B110" s="103">
        <v>45717</v>
      </c>
      <c r="C110" s="256">
        <v>45717</v>
      </c>
      <c r="D110" s="130">
        <v>1475</v>
      </c>
      <c r="E110" s="127" t="s">
        <v>507</v>
      </c>
      <c r="F110" s="128" t="s">
        <v>145</v>
      </c>
      <c r="G110" s="128" t="s">
        <v>146</v>
      </c>
      <c r="H110" s="128"/>
      <c r="I110" s="128">
        <v>0</v>
      </c>
      <c r="J110" s="95">
        <v>4</v>
      </c>
      <c r="K110" s="129">
        <v>17.7</v>
      </c>
      <c r="L110" s="96">
        <f t="shared" si="1"/>
        <v>70.8</v>
      </c>
      <c r="N110" s="212"/>
    </row>
    <row r="111" spans="2:14" x14ac:dyDescent="0.25">
      <c r="B111" s="103">
        <v>45717</v>
      </c>
      <c r="C111" s="256">
        <v>45717</v>
      </c>
      <c r="D111" s="130">
        <v>812</v>
      </c>
      <c r="E111" s="127" t="s">
        <v>508</v>
      </c>
      <c r="F111" s="128" t="s">
        <v>145</v>
      </c>
      <c r="G111" s="128" t="s">
        <v>146</v>
      </c>
      <c r="H111" s="128"/>
      <c r="I111" s="128">
        <v>10</v>
      </c>
      <c r="J111" s="95">
        <v>61</v>
      </c>
      <c r="K111" s="129">
        <v>16.399999999999999</v>
      </c>
      <c r="L111" s="96">
        <f t="shared" si="1"/>
        <v>1000.3999999999999</v>
      </c>
      <c r="N111" s="212"/>
    </row>
    <row r="112" spans="2:14" x14ac:dyDescent="0.25">
      <c r="B112" s="103">
        <v>45717</v>
      </c>
      <c r="C112" s="256">
        <v>45717</v>
      </c>
      <c r="D112" s="130">
        <v>813</v>
      </c>
      <c r="E112" s="127" t="s">
        <v>509</v>
      </c>
      <c r="F112" s="128" t="s">
        <v>145</v>
      </c>
      <c r="G112" s="128" t="s">
        <v>146</v>
      </c>
      <c r="H112" s="128"/>
      <c r="I112" s="128">
        <v>10</v>
      </c>
      <c r="J112" s="95">
        <v>31</v>
      </c>
      <c r="K112" s="129">
        <v>11.8</v>
      </c>
      <c r="L112" s="96">
        <f t="shared" si="1"/>
        <v>365.8</v>
      </c>
      <c r="N112" s="212"/>
    </row>
    <row r="113" spans="2:14" x14ac:dyDescent="0.25">
      <c r="B113" s="103">
        <v>45717</v>
      </c>
      <c r="C113" s="256">
        <v>45717</v>
      </c>
      <c r="D113" s="130">
        <v>814</v>
      </c>
      <c r="E113" s="127" t="s">
        <v>510</v>
      </c>
      <c r="F113" s="128" t="s">
        <v>145</v>
      </c>
      <c r="G113" s="128" t="s">
        <v>146</v>
      </c>
      <c r="H113" s="128"/>
      <c r="I113" s="128">
        <v>0</v>
      </c>
      <c r="J113" s="95">
        <v>13</v>
      </c>
      <c r="K113" s="129">
        <v>7.26</v>
      </c>
      <c r="L113" s="96">
        <f t="shared" si="1"/>
        <v>94.38</v>
      </c>
      <c r="N113" s="212"/>
    </row>
    <row r="114" spans="2:14" x14ac:dyDescent="0.25">
      <c r="B114" s="103">
        <v>45717</v>
      </c>
      <c r="C114" s="256">
        <v>45717</v>
      </c>
      <c r="D114" s="126">
        <v>1474</v>
      </c>
      <c r="E114" s="127" t="s">
        <v>511</v>
      </c>
      <c r="F114" s="128" t="s">
        <v>145</v>
      </c>
      <c r="G114" s="128" t="s">
        <v>146</v>
      </c>
      <c r="H114" s="128"/>
      <c r="I114" s="128">
        <v>0</v>
      </c>
      <c r="J114" s="95">
        <v>427</v>
      </c>
      <c r="K114" s="129">
        <v>7.26</v>
      </c>
      <c r="L114" s="96">
        <f t="shared" si="1"/>
        <v>3100.02</v>
      </c>
      <c r="N114" s="212"/>
    </row>
    <row r="115" spans="2:14" x14ac:dyDescent="0.25">
      <c r="B115" s="103">
        <v>45717</v>
      </c>
      <c r="C115" s="256">
        <v>45717</v>
      </c>
      <c r="D115" s="126">
        <v>1383</v>
      </c>
      <c r="E115" s="127" t="s">
        <v>512</v>
      </c>
      <c r="F115" s="128" t="s">
        <v>145</v>
      </c>
      <c r="G115" s="128" t="s">
        <v>146</v>
      </c>
      <c r="H115" s="128"/>
      <c r="I115" s="128">
        <v>0</v>
      </c>
      <c r="J115" s="95">
        <v>2</v>
      </c>
      <c r="K115" s="129">
        <v>3318.49</v>
      </c>
      <c r="L115" s="96">
        <f t="shared" si="1"/>
        <v>6636.98</v>
      </c>
      <c r="N115" s="212"/>
    </row>
    <row r="116" spans="2:14" x14ac:dyDescent="0.25">
      <c r="B116" s="103">
        <v>45717</v>
      </c>
      <c r="C116" s="256">
        <v>45717</v>
      </c>
      <c r="D116" s="126">
        <v>1384</v>
      </c>
      <c r="E116" s="127" t="s">
        <v>513</v>
      </c>
      <c r="F116" s="128" t="s">
        <v>145</v>
      </c>
      <c r="G116" s="128" t="s">
        <v>146</v>
      </c>
      <c r="H116" s="128"/>
      <c r="I116" s="128">
        <v>0</v>
      </c>
      <c r="J116" s="95">
        <v>5</v>
      </c>
      <c r="K116" s="129">
        <v>78.349999999999994</v>
      </c>
      <c r="L116" s="96">
        <f t="shared" si="1"/>
        <v>391.75</v>
      </c>
      <c r="N116" s="212"/>
    </row>
    <row r="117" spans="2:14" x14ac:dyDescent="0.25">
      <c r="B117" s="103">
        <v>45717</v>
      </c>
      <c r="C117" s="256">
        <v>45717</v>
      </c>
      <c r="D117" s="126">
        <v>1382</v>
      </c>
      <c r="E117" s="127" t="s">
        <v>514</v>
      </c>
      <c r="F117" s="128" t="s">
        <v>145</v>
      </c>
      <c r="G117" s="128" t="s">
        <v>146</v>
      </c>
      <c r="H117" s="128"/>
      <c r="I117" s="128">
        <v>0</v>
      </c>
      <c r="J117" s="95">
        <v>34</v>
      </c>
      <c r="K117" s="129">
        <v>3318.49</v>
      </c>
      <c r="L117" s="96">
        <f t="shared" si="1"/>
        <v>112828.65999999999</v>
      </c>
      <c r="N117" s="212"/>
    </row>
    <row r="118" spans="2:14" x14ac:dyDescent="0.25">
      <c r="B118" s="103">
        <v>45717</v>
      </c>
      <c r="C118" s="256">
        <v>45717</v>
      </c>
      <c r="D118" s="126">
        <v>815</v>
      </c>
      <c r="E118" s="127" t="s">
        <v>1934</v>
      </c>
      <c r="F118" s="128" t="s">
        <v>145</v>
      </c>
      <c r="G118" s="128" t="s">
        <v>146</v>
      </c>
      <c r="H118" s="128">
        <v>1500</v>
      </c>
      <c r="I118" s="128">
        <v>182</v>
      </c>
      <c r="J118" s="95">
        <v>1318</v>
      </c>
      <c r="K118" s="131">
        <v>165.81</v>
      </c>
      <c r="L118" s="96">
        <f t="shared" si="1"/>
        <v>218537.58000000002</v>
      </c>
      <c r="N118" s="212"/>
    </row>
    <row r="119" spans="2:14" x14ac:dyDescent="0.25">
      <c r="B119" s="103">
        <v>45717</v>
      </c>
      <c r="C119" s="256">
        <v>45717</v>
      </c>
      <c r="D119" s="126">
        <v>820</v>
      </c>
      <c r="E119" s="127" t="s">
        <v>515</v>
      </c>
      <c r="F119" s="128" t="s">
        <v>145</v>
      </c>
      <c r="G119" s="128" t="s">
        <v>148</v>
      </c>
      <c r="H119" s="128">
        <v>200</v>
      </c>
      <c r="I119" s="128">
        <v>0</v>
      </c>
      <c r="J119" s="95">
        <v>401</v>
      </c>
      <c r="K119" s="129">
        <v>12680</v>
      </c>
      <c r="L119" s="96">
        <f t="shared" si="1"/>
        <v>5084680</v>
      </c>
      <c r="N119" s="212"/>
    </row>
    <row r="120" spans="2:14" x14ac:dyDescent="0.25">
      <c r="B120" s="103">
        <v>45717</v>
      </c>
      <c r="C120" s="256">
        <v>45717</v>
      </c>
      <c r="D120" s="126">
        <v>19011</v>
      </c>
      <c r="E120" s="127" t="s">
        <v>516</v>
      </c>
      <c r="F120" s="128" t="s">
        <v>145</v>
      </c>
      <c r="G120" s="128" t="s">
        <v>146</v>
      </c>
      <c r="H120" s="128"/>
      <c r="I120" s="128">
        <v>270</v>
      </c>
      <c r="J120" s="95">
        <v>19</v>
      </c>
      <c r="K120" s="129">
        <v>550</v>
      </c>
      <c r="L120" s="96">
        <f t="shared" si="1"/>
        <v>10450</v>
      </c>
      <c r="N120" s="212"/>
    </row>
    <row r="121" spans="2:14" x14ac:dyDescent="0.25">
      <c r="B121" s="103">
        <v>45717</v>
      </c>
      <c r="C121" s="256">
        <v>45717</v>
      </c>
      <c r="D121" s="126">
        <v>10030</v>
      </c>
      <c r="E121" s="127" t="s">
        <v>517</v>
      </c>
      <c r="F121" s="128" t="s">
        <v>145</v>
      </c>
      <c r="G121" s="128" t="s">
        <v>146</v>
      </c>
      <c r="H121" s="128"/>
      <c r="I121" s="128">
        <v>0</v>
      </c>
      <c r="J121" s="95">
        <v>688</v>
      </c>
      <c r="K121" s="131">
        <v>1268.96</v>
      </c>
      <c r="L121" s="96">
        <f t="shared" si="1"/>
        <v>873044.47999999998</v>
      </c>
      <c r="N121" s="212"/>
    </row>
    <row r="122" spans="2:14" x14ac:dyDescent="0.25">
      <c r="B122" s="103">
        <v>45717</v>
      </c>
      <c r="C122" s="256">
        <v>45717</v>
      </c>
      <c r="D122" s="126">
        <v>5437</v>
      </c>
      <c r="E122" s="127" t="s">
        <v>1567</v>
      </c>
      <c r="F122" s="128" t="s">
        <v>145</v>
      </c>
      <c r="G122" s="128" t="s">
        <v>146</v>
      </c>
      <c r="H122" s="128"/>
      <c r="I122" s="128">
        <v>0</v>
      </c>
      <c r="J122" s="95">
        <v>40</v>
      </c>
      <c r="K122" s="129">
        <v>35581.97</v>
      </c>
      <c r="L122" s="96">
        <f t="shared" si="1"/>
        <v>1423278.8</v>
      </c>
      <c r="N122" s="212"/>
    </row>
    <row r="123" spans="2:14" x14ac:dyDescent="0.25">
      <c r="B123" s="103">
        <v>45717</v>
      </c>
      <c r="C123" s="256">
        <v>45717</v>
      </c>
      <c r="D123" s="130">
        <v>829</v>
      </c>
      <c r="E123" s="127" t="s">
        <v>518</v>
      </c>
      <c r="F123" s="128" t="s">
        <v>145</v>
      </c>
      <c r="G123" s="128" t="s">
        <v>146</v>
      </c>
      <c r="H123" s="128"/>
      <c r="I123" s="128">
        <v>0</v>
      </c>
      <c r="J123" s="95">
        <v>8</v>
      </c>
      <c r="K123" s="131">
        <v>8549.1</v>
      </c>
      <c r="L123" s="96">
        <f t="shared" si="1"/>
        <v>68392.800000000003</v>
      </c>
      <c r="N123" s="212"/>
    </row>
    <row r="124" spans="2:14" x14ac:dyDescent="0.25">
      <c r="B124" s="103">
        <v>45717</v>
      </c>
      <c r="C124" s="256">
        <v>45717</v>
      </c>
      <c r="D124" s="126">
        <v>824</v>
      </c>
      <c r="E124" s="127" t="s">
        <v>519</v>
      </c>
      <c r="F124" s="128" t="s">
        <v>411</v>
      </c>
      <c r="G124" s="128" t="s">
        <v>445</v>
      </c>
      <c r="H124" s="128">
        <v>100</v>
      </c>
      <c r="I124" s="128">
        <v>0</v>
      </c>
      <c r="J124" s="95">
        <v>500</v>
      </c>
      <c r="K124" s="129">
        <v>20.67</v>
      </c>
      <c r="L124" s="96">
        <f t="shared" si="1"/>
        <v>10335</v>
      </c>
      <c r="N124" s="212"/>
    </row>
    <row r="125" spans="2:14" x14ac:dyDescent="0.25">
      <c r="B125" s="103">
        <v>45717</v>
      </c>
      <c r="C125" s="256">
        <v>45717</v>
      </c>
      <c r="D125" s="126">
        <v>825</v>
      </c>
      <c r="E125" s="127" t="s">
        <v>520</v>
      </c>
      <c r="F125" s="128" t="s">
        <v>411</v>
      </c>
      <c r="G125" s="128" t="s">
        <v>445</v>
      </c>
      <c r="H125" s="128"/>
      <c r="I125" s="128">
        <v>0</v>
      </c>
      <c r="J125" s="95">
        <v>210</v>
      </c>
      <c r="K125" s="129">
        <v>12</v>
      </c>
      <c r="L125" s="96">
        <f t="shared" si="1"/>
        <v>2520</v>
      </c>
      <c r="N125" s="212"/>
    </row>
    <row r="126" spans="2:14" x14ac:dyDescent="0.25">
      <c r="B126" s="103">
        <v>45717</v>
      </c>
      <c r="C126" s="256">
        <v>45717</v>
      </c>
      <c r="D126" s="130">
        <v>826</v>
      </c>
      <c r="E126" s="127" t="s">
        <v>521</v>
      </c>
      <c r="F126" s="128" t="s">
        <v>411</v>
      </c>
      <c r="G126" s="128" t="s">
        <v>445</v>
      </c>
      <c r="H126" s="128"/>
      <c r="I126" s="128">
        <v>0</v>
      </c>
      <c r="J126" s="95">
        <v>100</v>
      </c>
      <c r="K126" s="129">
        <v>6.5</v>
      </c>
      <c r="L126" s="96">
        <f t="shared" si="1"/>
        <v>650</v>
      </c>
      <c r="N126" s="212"/>
    </row>
    <row r="127" spans="2:14" x14ac:dyDescent="0.25">
      <c r="B127" s="103">
        <v>45717</v>
      </c>
      <c r="C127" s="256">
        <v>45717</v>
      </c>
      <c r="D127" s="126">
        <v>830</v>
      </c>
      <c r="E127" s="127" t="s">
        <v>522</v>
      </c>
      <c r="F127" s="128" t="s">
        <v>145</v>
      </c>
      <c r="G127" s="128" t="s">
        <v>146</v>
      </c>
      <c r="H127" s="128"/>
      <c r="I127" s="128">
        <v>70</v>
      </c>
      <c r="J127" s="95">
        <v>271</v>
      </c>
      <c r="K127" s="131">
        <v>3776</v>
      </c>
      <c r="L127" s="96">
        <f t="shared" si="1"/>
        <v>1023296</v>
      </c>
      <c r="N127" s="212"/>
    </row>
    <row r="128" spans="2:14" x14ac:dyDescent="0.25">
      <c r="B128" s="103">
        <v>45717</v>
      </c>
      <c r="C128" s="256">
        <v>45717</v>
      </c>
      <c r="D128" s="126">
        <v>13342</v>
      </c>
      <c r="E128" s="127" t="s">
        <v>523</v>
      </c>
      <c r="F128" s="128" t="s">
        <v>145</v>
      </c>
      <c r="G128" s="128" t="s">
        <v>146</v>
      </c>
      <c r="H128" s="128"/>
      <c r="I128" s="128">
        <v>0</v>
      </c>
      <c r="J128" s="95">
        <v>99</v>
      </c>
      <c r="K128" s="131">
        <v>1593</v>
      </c>
      <c r="L128" s="96">
        <f t="shared" si="1"/>
        <v>157707</v>
      </c>
      <c r="N128" s="212"/>
    </row>
    <row r="129" spans="2:14" x14ac:dyDescent="0.25">
      <c r="B129" s="103">
        <v>45717</v>
      </c>
      <c r="C129" s="256">
        <v>45717</v>
      </c>
      <c r="D129" s="130">
        <v>863</v>
      </c>
      <c r="E129" s="127" t="s">
        <v>524</v>
      </c>
      <c r="F129" s="128" t="s">
        <v>145</v>
      </c>
      <c r="G129" s="128" t="s">
        <v>146</v>
      </c>
      <c r="H129" s="128"/>
      <c r="I129" s="128">
        <v>0</v>
      </c>
      <c r="J129" s="95">
        <v>50</v>
      </c>
      <c r="K129" s="131">
        <v>1593</v>
      </c>
      <c r="L129" s="96">
        <f t="shared" si="1"/>
        <v>79650</v>
      </c>
      <c r="N129" s="212"/>
    </row>
    <row r="130" spans="2:14" x14ac:dyDescent="0.25">
      <c r="B130" s="103">
        <v>45717</v>
      </c>
      <c r="C130" s="256">
        <v>45717</v>
      </c>
      <c r="D130" s="126">
        <v>10937</v>
      </c>
      <c r="E130" s="127" t="s">
        <v>525</v>
      </c>
      <c r="F130" s="128" t="s">
        <v>145</v>
      </c>
      <c r="G130" s="128" t="s">
        <v>146</v>
      </c>
      <c r="H130" s="128"/>
      <c r="I130" s="128">
        <v>0</v>
      </c>
      <c r="J130" s="95">
        <v>3</v>
      </c>
      <c r="K130" s="131">
        <v>1401.84</v>
      </c>
      <c r="L130" s="96">
        <f t="shared" si="1"/>
        <v>4205.5199999999995</v>
      </c>
      <c r="N130" s="212"/>
    </row>
    <row r="131" spans="2:14" x14ac:dyDescent="0.25">
      <c r="B131" s="103">
        <v>45717</v>
      </c>
      <c r="C131" s="256">
        <v>45717</v>
      </c>
      <c r="D131" s="126">
        <v>847</v>
      </c>
      <c r="E131" s="127" t="s">
        <v>526</v>
      </c>
      <c r="F131" s="128" t="s">
        <v>411</v>
      </c>
      <c r="G131" s="128" t="s">
        <v>421</v>
      </c>
      <c r="H131" s="128"/>
      <c r="I131" s="128">
        <v>250</v>
      </c>
      <c r="J131" s="95">
        <v>418</v>
      </c>
      <c r="K131" s="129">
        <v>475</v>
      </c>
      <c r="L131" s="96">
        <f t="shared" si="1"/>
        <v>198550</v>
      </c>
      <c r="N131" s="212"/>
    </row>
    <row r="132" spans="2:14" x14ac:dyDescent="0.25">
      <c r="B132" s="103">
        <v>45717</v>
      </c>
      <c r="C132" s="256">
        <v>45717</v>
      </c>
      <c r="D132" s="126">
        <v>853</v>
      </c>
      <c r="E132" s="127" t="s">
        <v>527</v>
      </c>
      <c r="F132" s="128" t="s">
        <v>411</v>
      </c>
      <c r="G132" s="128" t="s">
        <v>415</v>
      </c>
      <c r="H132" s="128"/>
      <c r="I132" s="128">
        <v>240</v>
      </c>
      <c r="J132" s="95">
        <v>1390</v>
      </c>
      <c r="K132" s="131">
        <v>178</v>
      </c>
      <c r="L132" s="96">
        <f t="shared" si="1"/>
        <v>247420</v>
      </c>
      <c r="N132" s="212"/>
    </row>
    <row r="133" spans="2:14" x14ac:dyDescent="0.25">
      <c r="B133" s="103">
        <v>45717</v>
      </c>
      <c r="C133" s="256">
        <v>45717</v>
      </c>
      <c r="D133" s="130">
        <v>865</v>
      </c>
      <c r="E133" s="127" t="s">
        <v>1685</v>
      </c>
      <c r="F133" s="128" t="s">
        <v>411</v>
      </c>
      <c r="G133" s="128" t="s">
        <v>415</v>
      </c>
      <c r="H133" s="128"/>
      <c r="I133" s="128">
        <v>40</v>
      </c>
      <c r="J133" s="95">
        <v>445</v>
      </c>
      <c r="K133" s="131">
        <v>340</v>
      </c>
      <c r="L133" s="96">
        <f t="shared" si="1"/>
        <v>151300</v>
      </c>
      <c r="N133" s="212"/>
    </row>
    <row r="134" spans="2:14" x14ac:dyDescent="0.25">
      <c r="B134" s="103">
        <v>45717</v>
      </c>
      <c r="C134" s="256">
        <v>45717</v>
      </c>
      <c r="D134" s="130">
        <v>834</v>
      </c>
      <c r="E134" s="127" t="s">
        <v>528</v>
      </c>
      <c r="F134" s="128" t="s">
        <v>145</v>
      </c>
      <c r="G134" s="128" t="s">
        <v>146</v>
      </c>
      <c r="H134" s="128"/>
      <c r="I134" s="128">
        <v>0</v>
      </c>
      <c r="J134" s="95">
        <v>100</v>
      </c>
      <c r="K134" s="131">
        <v>94.4</v>
      </c>
      <c r="L134" s="96">
        <f t="shared" si="1"/>
        <v>9440</v>
      </c>
      <c r="N134" s="212"/>
    </row>
    <row r="135" spans="2:14" x14ac:dyDescent="0.25">
      <c r="B135" s="103">
        <v>45717</v>
      </c>
      <c r="C135" s="256">
        <v>45717</v>
      </c>
      <c r="D135" s="126">
        <v>836</v>
      </c>
      <c r="E135" s="127" t="s">
        <v>529</v>
      </c>
      <c r="F135" s="128" t="s">
        <v>145</v>
      </c>
      <c r="G135" s="128" t="s">
        <v>146</v>
      </c>
      <c r="H135" s="128"/>
      <c r="I135" s="128">
        <v>0</v>
      </c>
      <c r="J135" s="95">
        <v>50</v>
      </c>
      <c r="K135" s="131">
        <v>36.1</v>
      </c>
      <c r="L135" s="96">
        <f t="shared" si="1"/>
        <v>1805</v>
      </c>
      <c r="N135" s="212"/>
    </row>
    <row r="136" spans="2:14" x14ac:dyDescent="0.25">
      <c r="B136" s="103">
        <v>45717</v>
      </c>
      <c r="C136" s="256">
        <v>45717</v>
      </c>
      <c r="D136" s="126">
        <v>837</v>
      </c>
      <c r="E136" s="127" t="s">
        <v>1568</v>
      </c>
      <c r="F136" s="128" t="s">
        <v>145</v>
      </c>
      <c r="G136" s="128" t="s">
        <v>146</v>
      </c>
      <c r="H136" s="128"/>
      <c r="I136" s="128">
        <v>400</v>
      </c>
      <c r="J136" s="95">
        <v>250</v>
      </c>
      <c r="K136" s="131">
        <v>34.11</v>
      </c>
      <c r="L136" s="96">
        <f t="shared" si="1"/>
        <v>8527.5</v>
      </c>
      <c r="N136" s="212"/>
    </row>
    <row r="137" spans="2:14" x14ac:dyDescent="0.25">
      <c r="B137" s="103">
        <v>45717</v>
      </c>
      <c r="C137" s="256">
        <v>45717</v>
      </c>
      <c r="D137" s="126">
        <v>839</v>
      </c>
      <c r="E137" s="127" t="s">
        <v>530</v>
      </c>
      <c r="F137" s="128" t="s">
        <v>145</v>
      </c>
      <c r="G137" s="128" t="s">
        <v>146</v>
      </c>
      <c r="H137" s="128"/>
      <c r="I137" s="128">
        <v>550</v>
      </c>
      <c r="J137" s="95">
        <v>900</v>
      </c>
      <c r="K137" s="131">
        <v>48.97</v>
      </c>
      <c r="L137" s="96">
        <f t="shared" ref="L137:L200" si="2">+K137*J137</f>
        <v>44073</v>
      </c>
      <c r="N137" s="212"/>
    </row>
    <row r="138" spans="2:14" x14ac:dyDescent="0.25">
      <c r="B138" s="103">
        <v>45717</v>
      </c>
      <c r="C138" s="256">
        <v>45717</v>
      </c>
      <c r="D138" s="126">
        <v>840</v>
      </c>
      <c r="E138" s="127" t="s">
        <v>531</v>
      </c>
      <c r="F138" s="128" t="s">
        <v>145</v>
      </c>
      <c r="G138" s="128" t="s">
        <v>146</v>
      </c>
      <c r="H138" s="128"/>
      <c r="I138" s="128">
        <v>0</v>
      </c>
      <c r="J138" s="95">
        <v>350</v>
      </c>
      <c r="K138" s="131">
        <v>73.040000000000006</v>
      </c>
      <c r="L138" s="96">
        <f t="shared" si="2"/>
        <v>25564.000000000004</v>
      </c>
      <c r="N138" s="212"/>
    </row>
    <row r="139" spans="2:14" x14ac:dyDescent="0.25">
      <c r="B139" s="103">
        <v>45717</v>
      </c>
      <c r="C139" s="256">
        <v>45717</v>
      </c>
      <c r="D139" s="130">
        <v>842</v>
      </c>
      <c r="E139" s="127" t="s">
        <v>532</v>
      </c>
      <c r="F139" s="128" t="s">
        <v>145</v>
      </c>
      <c r="G139" s="128" t="s">
        <v>146</v>
      </c>
      <c r="H139" s="128"/>
      <c r="I139" s="128">
        <v>0</v>
      </c>
      <c r="J139" s="95">
        <v>20</v>
      </c>
      <c r="K139" s="131">
        <v>5205.71</v>
      </c>
      <c r="L139" s="96">
        <f t="shared" si="2"/>
        <v>104114.2</v>
      </c>
      <c r="N139" s="212"/>
    </row>
    <row r="140" spans="2:14" x14ac:dyDescent="0.25">
      <c r="B140" s="103">
        <v>45717</v>
      </c>
      <c r="C140" s="256">
        <v>45717</v>
      </c>
      <c r="D140" s="130">
        <v>843</v>
      </c>
      <c r="E140" s="127" t="s">
        <v>533</v>
      </c>
      <c r="F140" s="128" t="s">
        <v>145</v>
      </c>
      <c r="G140" s="128" t="s">
        <v>146</v>
      </c>
      <c r="H140" s="128"/>
      <c r="I140" s="128">
        <v>0</v>
      </c>
      <c r="J140" s="95">
        <v>5</v>
      </c>
      <c r="K140" s="131">
        <v>2855.87</v>
      </c>
      <c r="L140" s="96">
        <f t="shared" si="2"/>
        <v>14279.349999999999</v>
      </c>
      <c r="N140" s="212"/>
    </row>
    <row r="141" spans="2:14" x14ac:dyDescent="0.25">
      <c r="B141" s="103">
        <v>45717</v>
      </c>
      <c r="C141" s="256">
        <v>45717</v>
      </c>
      <c r="D141" s="130">
        <v>849</v>
      </c>
      <c r="E141" s="127" t="s">
        <v>534</v>
      </c>
      <c r="F141" s="128" t="s">
        <v>145</v>
      </c>
      <c r="G141" s="128" t="s">
        <v>146</v>
      </c>
      <c r="H141" s="128"/>
      <c r="I141" s="128">
        <v>0</v>
      </c>
      <c r="J141" s="95">
        <v>20</v>
      </c>
      <c r="K141" s="131">
        <v>10384</v>
      </c>
      <c r="L141" s="96">
        <f t="shared" si="2"/>
        <v>207680</v>
      </c>
      <c r="N141" s="212"/>
    </row>
    <row r="142" spans="2:14" x14ac:dyDescent="0.25">
      <c r="B142" s="103">
        <v>45717</v>
      </c>
      <c r="C142" s="256">
        <v>45717</v>
      </c>
      <c r="D142" s="130">
        <v>18590</v>
      </c>
      <c r="E142" s="127" t="s">
        <v>535</v>
      </c>
      <c r="F142" s="128" t="s">
        <v>145</v>
      </c>
      <c r="G142" s="128" t="s">
        <v>146</v>
      </c>
      <c r="H142" s="128"/>
      <c r="I142" s="128">
        <v>0</v>
      </c>
      <c r="J142" s="95">
        <v>2</v>
      </c>
      <c r="K142" s="129">
        <v>25958.27</v>
      </c>
      <c r="L142" s="96">
        <f t="shared" si="2"/>
        <v>51916.54</v>
      </c>
      <c r="N142" s="212"/>
    </row>
    <row r="143" spans="2:14" x14ac:dyDescent="0.25">
      <c r="B143" s="103">
        <v>45717</v>
      </c>
      <c r="C143" s="256">
        <v>45717</v>
      </c>
      <c r="D143" s="130">
        <v>21194</v>
      </c>
      <c r="E143" s="127" t="s">
        <v>536</v>
      </c>
      <c r="F143" s="128" t="s">
        <v>145</v>
      </c>
      <c r="G143" s="128" t="s">
        <v>146</v>
      </c>
      <c r="H143" s="128"/>
      <c r="I143" s="128">
        <v>0</v>
      </c>
      <c r="J143" s="95">
        <v>4</v>
      </c>
      <c r="K143" s="129">
        <v>10089</v>
      </c>
      <c r="L143" s="96">
        <f t="shared" si="2"/>
        <v>40356</v>
      </c>
      <c r="N143" s="212"/>
    </row>
    <row r="144" spans="2:14" x14ac:dyDescent="0.25">
      <c r="B144" s="103">
        <v>45717</v>
      </c>
      <c r="C144" s="256">
        <v>45717</v>
      </c>
      <c r="D144" s="130">
        <v>851</v>
      </c>
      <c r="E144" s="127" t="s">
        <v>537</v>
      </c>
      <c r="F144" s="128" t="s">
        <v>145</v>
      </c>
      <c r="G144" s="128" t="s">
        <v>146</v>
      </c>
      <c r="H144" s="128"/>
      <c r="I144" s="128">
        <v>300</v>
      </c>
      <c r="J144" s="95">
        <v>350</v>
      </c>
      <c r="K144" s="129">
        <v>80.12</v>
      </c>
      <c r="L144" s="96">
        <f t="shared" si="2"/>
        <v>28042</v>
      </c>
      <c r="N144" s="212"/>
    </row>
    <row r="145" spans="2:14" x14ac:dyDescent="0.25">
      <c r="B145" s="103">
        <v>45717</v>
      </c>
      <c r="C145" s="256">
        <v>45717</v>
      </c>
      <c r="D145" s="130">
        <v>21863</v>
      </c>
      <c r="E145" s="127" t="s">
        <v>538</v>
      </c>
      <c r="F145" s="128" t="s">
        <v>411</v>
      </c>
      <c r="G145" s="128" t="s">
        <v>146</v>
      </c>
      <c r="H145" s="128"/>
      <c r="I145" s="128">
        <v>0</v>
      </c>
      <c r="J145" s="95">
        <v>5</v>
      </c>
      <c r="K145" s="131">
        <v>19.850000000000001</v>
      </c>
      <c r="L145" s="96">
        <f t="shared" si="2"/>
        <v>99.25</v>
      </c>
      <c r="N145" s="212"/>
    </row>
    <row r="146" spans="2:14" x14ac:dyDescent="0.25">
      <c r="B146" s="103">
        <v>45717</v>
      </c>
      <c r="C146" s="256">
        <v>45717</v>
      </c>
      <c r="D146" s="130">
        <v>13699</v>
      </c>
      <c r="E146" s="127" t="s">
        <v>1686</v>
      </c>
      <c r="F146" s="128" t="s">
        <v>145</v>
      </c>
      <c r="G146" s="128" t="s">
        <v>146</v>
      </c>
      <c r="H146" s="128"/>
      <c r="I146" s="128">
        <v>160</v>
      </c>
      <c r="J146" s="95">
        <v>80</v>
      </c>
      <c r="K146" s="129">
        <v>820</v>
      </c>
      <c r="L146" s="96">
        <f t="shared" si="2"/>
        <v>65600</v>
      </c>
      <c r="N146" s="212"/>
    </row>
    <row r="147" spans="2:14" x14ac:dyDescent="0.25">
      <c r="B147" s="103">
        <v>45717</v>
      </c>
      <c r="C147" s="256">
        <v>45717</v>
      </c>
      <c r="D147" s="130">
        <v>4941</v>
      </c>
      <c r="E147" s="127" t="s">
        <v>539</v>
      </c>
      <c r="F147" s="128" t="s">
        <v>411</v>
      </c>
      <c r="G147" s="128" t="s">
        <v>415</v>
      </c>
      <c r="H147" s="128"/>
      <c r="I147" s="128">
        <v>60</v>
      </c>
      <c r="J147" s="95">
        <v>1140</v>
      </c>
      <c r="K147" s="129">
        <v>36</v>
      </c>
      <c r="L147" s="96">
        <f t="shared" si="2"/>
        <v>41040</v>
      </c>
      <c r="N147" s="212"/>
    </row>
    <row r="148" spans="2:14" x14ac:dyDescent="0.25">
      <c r="B148" s="103">
        <v>45717</v>
      </c>
      <c r="C148" s="256">
        <v>45717</v>
      </c>
      <c r="D148" s="126">
        <v>4087</v>
      </c>
      <c r="E148" s="127" t="s">
        <v>540</v>
      </c>
      <c r="F148" s="128" t="s">
        <v>417</v>
      </c>
      <c r="G148" s="128" t="s">
        <v>146</v>
      </c>
      <c r="H148" s="128">
        <v>400</v>
      </c>
      <c r="I148" s="128">
        <v>369</v>
      </c>
      <c r="J148" s="95">
        <v>148</v>
      </c>
      <c r="K148" s="131">
        <v>1180</v>
      </c>
      <c r="L148" s="96">
        <f t="shared" si="2"/>
        <v>174640</v>
      </c>
      <c r="N148" s="212"/>
    </row>
    <row r="149" spans="2:14" x14ac:dyDescent="0.25">
      <c r="B149" s="103">
        <v>45717</v>
      </c>
      <c r="C149" s="256">
        <v>45717</v>
      </c>
      <c r="D149" s="130">
        <v>4093</v>
      </c>
      <c r="E149" s="127" t="s">
        <v>541</v>
      </c>
      <c r="F149" s="128" t="s">
        <v>417</v>
      </c>
      <c r="G149" s="128" t="s">
        <v>146</v>
      </c>
      <c r="H149" s="128"/>
      <c r="I149" s="128">
        <v>0</v>
      </c>
      <c r="J149" s="95">
        <v>355</v>
      </c>
      <c r="K149" s="131">
        <v>1180</v>
      </c>
      <c r="L149" s="96">
        <f t="shared" si="2"/>
        <v>418900</v>
      </c>
      <c r="N149" s="212"/>
    </row>
    <row r="150" spans="2:14" x14ac:dyDescent="0.25">
      <c r="B150" s="103">
        <v>45717</v>
      </c>
      <c r="C150" s="256">
        <v>45717</v>
      </c>
      <c r="D150" s="126">
        <v>877</v>
      </c>
      <c r="E150" s="127" t="s">
        <v>542</v>
      </c>
      <c r="F150" s="128" t="s">
        <v>411</v>
      </c>
      <c r="G150" s="128" t="s">
        <v>415</v>
      </c>
      <c r="H150" s="128"/>
      <c r="I150" s="128">
        <v>0</v>
      </c>
      <c r="J150" s="95">
        <v>100</v>
      </c>
      <c r="K150" s="131">
        <v>350</v>
      </c>
      <c r="L150" s="96">
        <f t="shared" si="2"/>
        <v>35000</v>
      </c>
      <c r="N150" s="212"/>
    </row>
    <row r="151" spans="2:14" x14ac:dyDescent="0.25">
      <c r="B151" s="103">
        <v>45717</v>
      </c>
      <c r="C151" s="256">
        <v>45717</v>
      </c>
      <c r="D151" s="126">
        <v>15842</v>
      </c>
      <c r="E151" s="127" t="s">
        <v>543</v>
      </c>
      <c r="F151" s="128" t="s">
        <v>462</v>
      </c>
      <c r="G151" s="128" t="s">
        <v>421</v>
      </c>
      <c r="H151" s="128"/>
      <c r="I151" s="128">
        <v>0</v>
      </c>
      <c r="J151" s="95">
        <v>86</v>
      </c>
      <c r="K151" s="133">
        <v>1779.4</v>
      </c>
      <c r="L151" s="96">
        <f t="shared" si="2"/>
        <v>153028.4</v>
      </c>
      <c r="N151" s="212"/>
    </row>
    <row r="152" spans="2:14" x14ac:dyDescent="0.25">
      <c r="B152" s="103">
        <v>45717</v>
      </c>
      <c r="C152" s="256">
        <v>45717</v>
      </c>
      <c r="D152" s="130">
        <v>13598</v>
      </c>
      <c r="E152" s="127" t="s">
        <v>544</v>
      </c>
      <c r="F152" s="128" t="s">
        <v>145</v>
      </c>
      <c r="G152" s="128" t="s">
        <v>146</v>
      </c>
      <c r="H152" s="128"/>
      <c r="I152" s="128">
        <v>0</v>
      </c>
      <c r="J152" s="95">
        <v>60</v>
      </c>
      <c r="K152" s="131">
        <v>825</v>
      </c>
      <c r="L152" s="96">
        <f t="shared" si="2"/>
        <v>49500</v>
      </c>
      <c r="N152" s="212"/>
    </row>
    <row r="153" spans="2:14" x14ac:dyDescent="0.25">
      <c r="B153" s="103">
        <v>45717</v>
      </c>
      <c r="C153" s="256">
        <v>45717</v>
      </c>
      <c r="D153" s="130">
        <v>856</v>
      </c>
      <c r="E153" s="127" t="s">
        <v>545</v>
      </c>
      <c r="F153" s="128" t="s">
        <v>145</v>
      </c>
      <c r="G153" s="128" t="s">
        <v>146</v>
      </c>
      <c r="H153" s="128"/>
      <c r="I153" s="128">
        <v>3</v>
      </c>
      <c r="J153" s="95">
        <v>6</v>
      </c>
      <c r="K153" s="133">
        <v>590</v>
      </c>
      <c r="L153" s="96">
        <f t="shared" si="2"/>
        <v>3540</v>
      </c>
      <c r="N153" s="212"/>
    </row>
    <row r="154" spans="2:14" x14ac:dyDescent="0.25">
      <c r="B154" s="103">
        <v>45717</v>
      </c>
      <c r="C154" s="256">
        <v>45717</v>
      </c>
      <c r="D154" s="126">
        <v>7599</v>
      </c>
      <c r="E154" s="127" t="s">
        <v>546</v>
      </c>
      <c r="F154" s="128" t="s">
        <v>145</v>
      </c>
      <c r="G154" s="128" t="s">
        <v>146</v>
      </c>
      <c r="H154" s="128"/>
      <c r="I154" s="128">
        <v>0</v>
      </c>
      <c r="J154" s="95">
        <v>110</v>
      </c>
      <c r="K154" s="131">
        <v>2000</v>
      </c>
      <c r="L154" s="96">
        <f t="shared" si="2"/>
        <v>220000</v>
      </c>
      <c r="N154" s="212"/>
    </row>
    <row r="155" spans="2:14" x14ac:dyDescent="0.25">
      <c r="B155" s="103">
        <v>45717</v>
      </c>
      <c r="C155" s="256">
        <v>45717</v>
      </c>
      <c r="D155" s="130">
        <v>857</v>
      </c>
      <c r="E155" s="127" t="s">
        <v>547</v>
      </c>
      <c r="F155" s="128" t="s">
        <v>145</v>
      </c>
      <c r="G155" s="128" t="s">
        <v>146</v>
      </c>
      <c r="H155" s="128">
        <v>20</v>
      </c>
      <c r="I155" s="128">
        <v>0</v>
      </c>
      <c r="J155" s="95">
        <v>302</v>
      </c>
      <c r="K155" s="131">
        <v>472</v>
      </c>
      <c r="L155" s="96">
        <f t="shared" si="2"/>
        <v>142544</v>
      </c>
      <c r="N155" s="212"/>
    </row>
    <row r="156" spans="2:14" x14ac:dyDescent="0.25">
      <c r="B156" s="103">
        <v>45717</v>
      </c>
      <c r="C156" s="256">
        <v>45717</v>
      </c>
      <c r="D156" s="130">
        <v>10937</v>
      </c>
      <c r="E156" s="127" t="s">
        <v>548</v>
      </c>
      <c r="F156" s="128" t="s">
        <v>145</v>
      </c>
      <c r="G156" s="128" t="s">
        <v>146</v>
      </c>
      <c r="H156" s="128"/>
      <c r="I156" s="128">
        <v>0</v>
      </c>
      <c r="J156" s="95">
        <v>5</v>
      </c>
      <c r="K156" s="131">
        <v>955.8</v>
      </c>
      <c r="L156" s="96">
        <f t="shared" si="2"/>
        <v>4779</v>
      </c>
      <c r="N156" s="212"/>
    </row>
    <row r="157" spans="2:14" x14ac:dyDescent="0.25">
      <c r="B157" s="103">
        <v>45717</v>
      </c>
      <c r="C157" s="256">
        <v>45717</v>
      </c>
      <c r="D157" s="130">
        <v>16359</v>
      </c>
      <c r="E157" s="127" t="s">
        <v>549</v>
      </c>
      <c r="F157" s="128" t="s">
        <v>145</v>
      </c>
      <c r="G157" s="128" t="s">
        <v>146</v>
      </c>
      <c r="H157" s="128"/>
      <c r="I157" s="128">
        <v>80</v>
      </c>
      <c r="J157" s="95">
        <v>162</v>
      </c>
      <c r="K157" s="131">
        <v>1412.92</v>
      </c>
      <c r="L157" s="96">
        <f t="shared" si="2"/>
        <v>228893.04</v>
      </c>
      <c r="N157" s="212"/>
    </row>
    <row r="158" spans="2:14" x14ac:dyDescent="0.25">
      <c r="B158" s="103">
        <v>45717</v>
      </c>
      <c r="C158" s="256">
        <v>45717</v>
      </c>
      <c r="D158" s="126">
        <v>861</v>
      </c>
      <c r="E158" s="127" t="s">
        <v>550</v>
      </c>
      <c r="F158" s="128" t="s">
        <v>145</v>
      </c>
      <c r="G158" s="128" t="s">
        <v>146</v>
      </c>
      <c r="H158" s="128"/>
      <c r="I158" s="128">
        <v>0</v>
      </c>
      <c r="J158" s="95">
        <v>18</v>
      </c>
      <c r="K158" s="129">
        <v>1197.7</v>
      </c>
      <c r="L158" s="96">
        <f t="shared" si="2"/>
        <v>21558.600000000002</v>
      </c>
      <c r="N158" s="212"/>
    </row>
    <row r="159" spans="2:14" x14ac:dyDescent="0.25">
      <c r="B159" s="103">
        <v>45717</v>
      </c>
      <c r="C159" s="256">
        <v>45717</v>
      </c>
      <c r="D159" s="130">
        <v>864</v>
      </c>
      <c r="E159" s="127" t="s">
        <v>551</v>
      </c>
      <c r="F159" s="128" t="s">
        <v>145</v>
      </c>
      <c r="G159" s="128" t="s">
        <v>146</v>
      </c>
      <c r="H159" s="128"/>
      <c r="I159" s="128">
        <v>7</v>
      </c>
      <c r="J159" s="95">
        <v>110</v>
      </c>
      <c r="K159" s="129">
        <v>1150.5</v>
      </c>
      <c r="L159" s="96">
        <f t="shared" si="2"/>
        <v>126555</v>
      </c>
      <c r="N159" s="212"/>
    </row>
    <row r="160" spans="2:14" x14ac:dyDescent="0.25">
      <c r="B160" s="103">
        <v>45717</v>
      </c>
      <c r="C160" s="256">
        <v>45717</v>
      </c>
      <c r="D160" s="130">
        <v>10936</v>
      </c>
      <c r="E160" s="127" t="s">
        <v>552</v>
      </c>
      <c r="F160" s="128" t="s">
        <v>145</v>
      </c>
      <c r="G160" s="128" t="s">
        <v>146</v>
      </c>
      <c r="H160" s="128"/>
      <c r="I160" s="128">
        <v>0</v>
      </c>
      <c r="J160" s="95">
        <v>60</v>
      </c>
      <c r="K160" s="129">
        <v>554.6</v>
      </c>
      <c r="L160" s="96">
        <f t="shared" si="2"/>
        <v>33276</v>
      </c>
      <c r="N160" s="212"/>
    </row>
    <row r="161" spans="2:14" x14ac:dyDescent="0.25">
      <c r="B161" s="103">
        <v>45717</v>
      </c>
      <c r="C161" s="256">
        <v>45717</v>
      </c>
      <c r="D161" s="130">
        <v>6025</v>
      </c>
      <c r="E161" s="127" t="s">
        <v>553</v>
      </c>
      <c r="F161" s="128" t="s">
        <v>145</v>
      </c>
      <c r="G161" s="128" t="s">
        <v>146</v>
      </c>
      <c r="H161" s="128"/>
      <c r="I161" s="128">
        <v>0</v>
      </c>
      <c r="J161" s="95">
        <v>180</v>
      </c>
      <c r="K161" s="131">
        <v>480</v>
      </c>
      <c r="L161" s="96">
        <f t="shared" si="2"/>
        <v>86400</v>
      </c>
      <c r="N161" s="212"/>
    </row>
    <row r="162" spans="2:14" x14ac:dyDescent="0.25">
      <c r="B162" s="103">
        <v>45717</v>
      </c>
      <c r="C162" s="256">
        <v>45717</v>
      </c>
      <c r="D162" s="130">
        <v>890</v>
      </c>
      <c r="E162" s="127" t="s">
        <v>554</v>
      </c>
      <c r="F162" s="128" t="s">
        <v>145</v>
      </c>
      <c r="G162" s="128" t="s">
        <v>146</v>
      </c>
      <c r="H162" s="128"/>
      <c r="I162" s="128">
        <v>60</v>
      </c>
      <c r="J162" s="95">
        <v>358</v>
      </c>
      <c r="K162" s="131">
        <v>20.41</v>
      </c>
      <c r="L162" s="96">
        <f t="shared" si="2"/>
        <v>7306.78</v>
      </c>
      <c r="N162" s="212"/>
    </row>
    <row r="163" spans="2:14" x14ac:dyDescent="0.25">
      <c r="B163" s="103">
        <v>45717</v>
      </c>
      <c r="C163" s="256">
        <v>45717</v>
      </c>
      <c r="D163" s="130">
        <v>7869</v>
      </c>
      <c r="E163" s="127" t="s">
        <v>1687</v>
      </c>
      <c r="F163" s="128" t="s">
        <v>145</v>
      </c>
      <c r="G163" s="128" t="s">
        <v>146</v>
      </c>
      <c r="H163" s="128"/>
      <c r="I163" s="128">
        <v>32</v>
      </c>
      <c r="J163" s="95">
        <v>64</v>
      </c>
      <c r="K163" s="131">
        <v>973.5</v>
      </c>
      <c r="L163" s="96">
        <f t="shared" si="2"/>
        <v>62304</v>
      </c>
      <c r="N163" s="212"/>
    </row>
    <row r="164" spans="2:14" x14ac:dyDescent="0.25">
      <c r="B164" s="103">
        <v>45740</v>
      </c>
      <c r="C164" s="256">
        <v>45740</v>
      </c>
      <c r="D164" s="126">
        <v>1532</v>
      </c>
      <c r="E164" s="127" t="s">
        <v>1688</v>
      </c>
      <c r="F164" s="128" t="s">
        <v>145</v>
      </c>
      <c r="G164" s="128" t="s">
        <v>146</v>
      </c>
      <c r="H164" s="128">
        <v>800</v>
      </c>
      <c r="I164" s="128">
        <v>213</v>
      </c>
      <c r="J164" s="95">
        <v>590</v>
      </c>
      <c r="K164" s="129">
        <v>80</v>
      </c>
      <c r="L164" s="96">
        <f t="shared" si="2"/>
        <v>47200</v>
      </c>
      <c r="N164" s="212"/>
    </row>
    <row r="165" spans="2:14" x14ac:dyDescent="0.25">
      <c r="B165" s="103">
        <v>45717</v>
      </c>
      <c r="C165" s="256">
        <v>45717</v>
      </c>
      <c r="D165" s="126">
        <v>895</v>
      </c>
      <c r="E165" s="127" t="s">
        <v>555</v>
      </c>
      <c r="F165" s="128" t="s">
        <v>145</v>
      </c>
      <c r="G165" s="128" t="s">
        <v>146</v>
      </c>
      <c r="H165" s="128"/>
      <c r="I165" s="128">
        <v>50</v>
      </c>
      <c r="J165" s="95">
        <v>130</v>
      </c>
      <c r="K165" s="131">
        <v>234.47</v>
      </c>
      <c r="L165" s="96">
        <f t="shared" si="2"/>
        <v>30481.1</v>
      </c>
      <c r="N165" s="212"/>
    </row>
    <row r="166" spans="2:14" x14ac:dyDescent="0.25">
      <c r="B166" s="103">
        <v>45717</v>
      </c>
      <c r="C166" s="256">
        <v>45717</v>
      </c>
      <c r="D166" s="126">
        <v>11371</v>
      </c>
      <c r="E166" s="127" t="s">
        <v>556</v>
      </c>
      <c r="F166" s="128" t="s">
        <v>145</v>
      </c>
      <c r="G166" s="128" t="s">
        <v>146</v>
      </c>
      <c r="H166" s="128"/>
      <c r="I166" s="128">
        <v>0</v>
      </c>
      <c r="J166" s="95">
        <v>150</v>
      </c>
      <c r="K166" s="132">
        <v>70.8</v>
      </c>
      <c r="L166" s="96">
        <f t="shared" si="2"/>
        <v>10620</v>
      </c>
      <c r="N166" s="212"/>
    </row>
    <row r="167" spans="2:14" x14ac:dyDescent="0.25">
      <c r="B167" s="103">
        <v>45717</v>
      </c>
      <c r="C167" s="256">
        <v>45717</v>
      </c>
      <c r="D167" s="126">
        <v>5647</v>
      </c>
      <c r="E167" s="127" t="s">
        <v>557</v>
      </c>
      <c r="F167" s="128" t="s">
        <v>145</v>
      </c>
      <c r="G167" s="128" t="s">
        <v>146</v>
      </c>
      <c r="H167" s="128"/>
      <c r="I167" s="128">
        <v>0</v>
      </c>
      <c r="J167" s="95">
        <v>6</v>
      </c>
      <c r="K167" s="129">
        <v>4023.1</v>
      </c>
      <c r="L167" s="96">
        <f t="shared" si="2"/>
        <v>24138.6</v>
      </c>
      <c r="N167" s="212"/>
    </row>
    <row r="168" spans="2:14" x14ac:dyDescent="0.25">
      <c r="B168" s="103">
        <v>45717</v>
      </c>
      <c r="C168" s="256">
        <v>45717</v>
      </c>
      <c r="D168" s="130">
        <v>5662</v>
      </c>
      <c r="E168" s="127" t="s">
        <v>558</v>
      </c>
      <c r="F168" s="128" t="s">
        <v>411</v>
      </c>
      <c r="G168" s="128" t="s">
        <v>146</v>
      </c>
      <c r="H168" s="128"/>
      <c r="I168" s="128">
        <v>0</v>
      </c>
      <c r="J168" s="95">
        <v>20</v>
      </c>
      <c r="K168" s="131">
        <v>1749.25</v>
      </c>
      <c r="L168" s="96">
        <f t="shared" si="2"/>
        <v>34985</v>
      </c>
      <c r="N168" s="212"/>
    </row>
    <row r="169" spans="2:14" x14ac:dyDescent="0.25">
      <c r="B169" s="103">
        <v>45717</v>
      </c>
      <c r="C169" s="256">
        <v>45717</v>
      </c>
      <c r="D169" s="130">
        <v>898</v>
      </c>
      <c r="E169" s="127" t="s">
        <v>559</v>
      </c>
      <c r="F169" s="128" t="s">
        <v>145</v>
      </c>
      <c r="G169" s="128" t="s">
        <v>146</v>
      </c>
      <c r="H169" s="128">
        <v>24</v>
      </c>
      <c r="I169" s="128">
        <v>8</v>
      </c>
      <c r="J169" s="95">
        <v>51</v>
      </c>
      <c r="K169" s="129">
        <v>155</v>
      </c>
      <c r="L169" s="96">
        <f t="shared" si="2"/>
        <v>7905</v>
      </c>
      <c r="N169" s="212"/>
    </row>
    <row r="170" spans="2:14" x14ac:dyDescent="0.25">
      <c r="B170" s="103">
        <v>45717</v>
      </c>
      <c r="C170" s="256">
        <v>45717</v>
      </c>
      <c r="D170" s="130">
        <v>899</v>
      </c>
      <c r="E170" s="127" t="s">
        <v>560</v>
      </c>
      <c r="F170" s="128" t="s">
        <v>145</v>
      </c>
      <c r="G170" s="128" t="s">
        <v>149</v>
      </c>
      <c r="H170" s="128"/>
      <c r="I170" s="128">
        <v>3000</v>
      </c>
      <c r="J170" s="95">
        <v>40950</v>
      </c>
      <c r="K170" s="129">
        <v>18</v>
      </c>
      <c r="L170" s="96">
        <f t="shared" si="2"/>
        <v>737100</v>
      </c>
      <c r="N170" s="212"/>
    </row>
    <row r="171" spans="2:14" x14ac:dyDescent="0.25">
      <c r="B171" s="103">
        <v>45717</v>
      </c>
      <c r="C171" s="256">
        <v>45717</v>
      </c>
      <c r="D171" s="126">
        <v>6233</v>
      </c>
      <c r="E171" s="127" t="s">
        <v>1935</v>
      </c>
      <c r="F171" s="128" t="s">
        <v>411</v>
      </c>
      <c r="G171" s="128" t="s">
        <v>415</v>
      </c>
      <c r="H171" s="128">
        <v>200</v>
      </c>
      <c r="I171" s="128">
        <v>10</v>
      </c>
      <c r="J171" s="95">
        <v>200</v>
      </c>
      <c r="K171" s="132">
        <v>550</v>
      </c>
      <c r="L171" s="96">
        <f t="shared" si="2"/>
        <v>110000</v>
      </c>
      <c r="N171" s="212"/>
    </row>
    <row r="172" spans="2:14" x14ac:dyDescent="0.25">
      <c r="B172" s="103">
        <v>45717</v>
      </c>
      <c r="C172" s="256">
        <v>45717</v>
      </c>
      <c r="D172" s="130">
        <v>917</v>
      </c>
      <c r="E172" s="127" t="s">
        <v>561</v>
      </c>
      <c r="F172" s="128" t="s">
        <v>411</v>
      </c>
      <c r="G172" s="128" t="s">
        <v>146</v>
      </c>
      <c r="H172" s="128"/>
      <c r="I172" s="128">
        <v>1400</v>
      </c>
      <c r="J172" s="95">
        <v>1700</v>
      </c>
      <c r="K172" s="131">
        <v>35</v>
      </c>
      <c r="L172" s="96">
        <f t="shared" si="2"/>
        <v>59500</v>
      </c>
      <c r="N172" s="212"/>
    </row>
    <row r="173" spans="2:14" ht="30" x14ac:dyDescent="0.25">
      <c r="B173" s="103">
        <v>45717</v>
      </c>
      <c r="C173" s="256">
        <v>45717</v>
      </c>
      <c r="D173" s="126">
        <v>4922</v>
      </c>
      <c r="E173" s="127" t="s">
        <v>562</v>
      </c>
      <c r="F173" s="128" t="s">
        <v>145</v>
      </c>
      <c r="G173" s="128" t="s">
        <v>146</v>
      </c>
      <c r="H173" s="128"/>
      <c r="I173" s="128">
        <v>0</v>
      </c>
      <c r="J173" s="95">
        <v>50</v>
      </c>
      <c r="K173" s="129">
        <v>273.76</v>
      </c>
      <c r="L173" s="96">
        <f t="shared" si="2"/>
        <v>13688</v>
      </c>
      <c r="N173" s="212"/>
    </row>
    <row r="174" spans="2:14" x14ac:dyDescent="0.25">
      <c r="B174" s="103">
        <v>45717</v>
      </c>
      <c r="C174" s="256">
        <v>45717</v>
      </c>
      <c r="D174" s="126">
        <v>901</v>
      </c>
      <c r="E174" s="127" t="s">
        <v>563</v>
      </c>
      <c r="F174" s="128" t="s">
        <v>145</v>
      </c>
      <c r="G174" s="128" t="s">
        <v>146</v>
      </c>
      <c r="H174" s="128"/>
      <c r="I174" s="128">
        <v>36</v>
      </c>
      <c r="J174" s="95">
        <v>165</v>
      </c>
      <c r="K174" s="131">
        <v>621.86</v>
      </c>
      <c r="L174" s="96">
        <f t="shared" si="2"/>
        <v>102606.90000000001</v>
      </c>
      <c r="N174" s="212"/>
    </row>
    <row r="175" spans="2:14" x14ac:dyDescent="0.25">
      <c r="B175" s="103">
        <v>45717</v>
      </c>
      <c r="C175" s="256">
        <v>45717</v>
      </c>
      <c r="D175" s="130">
        <v>12995</v>
      </c>
      <c r="E175" s="127" t="s">
        <v>1689</v>
      </c>
      <c r="F175" s="128" t="s">
        <v>145</v>
      </c>
      <c r="G175" s="128" t="s">
        <v>146</v>
      </c>
      <c r="H175" s="128"/>
      <c r="I175" s="128">
        <v>0</v>
      </c>
      <c r="J175" s="95">
        <v>28</v>
      </c>
      <c r="K175" s="129">
        <v>8378</v>
      </c>
      <c r="L175" s="96">
        <f t="shared" si="2"/>
        <v>234584</v>
      </c>
      <c r="N175" s="212"/>
    </row>
    <row r="176" spans="2:14" x14ac:dyDescent="0.25">
      <c r="B176" s="103">
        <v>45717</v>
      </c>
      <c r="C176" s="256">
        <v>45717</v>
      </c>
      <c r="D176" s="130">
        <v>953</v>
      </c>
      <c r="E176" s="127" t="s">
        <v>1936</v>
      </c>
      <c r="F176" s="128" t="s">
        <v>411</v>
      </c>
      <c r="G176" s="128" t="s">
        <v>415</v>
      </c>
      <c r="H176" s="128">
        <v>4500</v>
      </c>
      <c r="I176" s="128">
        <v>350</v>
      </c>
      <c r="J176" s="95">
        <v>4150</v>
      </c>
      <c r="K176" s="131">
        <v>49.56</v>
      </c>
      <c r="L176" s="96">
        <f t="shared" si="2"/>
        <v>205674</v>
      </c>
      <c r="N176" s="212"/>
    </row>
    <row r="177" spans="2:14" x14ac:dyDescent="0.25">
      <c r="B177" s="103">
        <v>45717</v>
      </c>
      <c r="C177" s="256">
        <v>45717</v>
      </c>
      <c r="D177" s="126">
        <v>903</v>
      </c>
      <c r="E177" s="127" t="s">
        <v>564</v>
      </c>
      <c r="F177" s="128" t="s">
        <v>145</v>
      </c>
      <c r="G177" s="128" t="s">
        <v>146</v>
      </c>
      <c r="H177" s="128"/>
      <c r="I177" s="128">
        <v>0</v>
      </c>
      <c r="J177" s="95">
        <v>24</v>
      </c>
      <c r="K177" s="131">
        <v>1024.23</v>
      </c>
      <c r="L177" s="96">
        <f t="shared" si="2"/>
        <v>24581.52</v>
      </c>
      <c r="N177" s="212"/>
    </row>
    <row r="178" spans="2:14" x14ac:dyDescent="0.25">
      <c r="B178" s="103">
        <v>45717</v>
      </c>
      <c r="C178" s="256">
        <v>45717</v>
      </c>
      <c r="D178" s="126">
        <v>904</v>
      </c>
      <c r="E178" s="127" t="s">
        <v>565</v>
      </c>
      <c r="F178" s="128" t="s">
        <v>145</v>
      </c>
      <c r="G178" s="128" t="s">
        <v>146</v>
      </c>
      <c r="H178" s="128"/>
      <c r="I178" s="128">
        <v>48</v>
      </c>
      <c r="J178" s="95">
        <v>86</v>
      </c>
      <c r="K178" s="131">
        <v>1024.24</v>
      </c>
      <c r="L178" s="96">
        <f t="shared" si="2"/>
        <v>88084.64</v>
      </c>
      <c r="N178" s="212"/>
    </row>
    <row r="179" spans="2:14" x14ac:dyDescent="0.25">
      <c r="B179" s="103">
        <v>45717</v>
      </c>
      <c r="C179" s="256">
        <v>45717</v>
      </c>
      <c r="D179" s="126">
        <v>1437</v>
      </c>
      <c r="E179" s="127" t="s">
        <v>566</v>
      </c>
      <c r="F179" s="128" t="s">
        <v>145</v>
      </c>
      <c r="G179" s="128" t="s">
        <v>146</v>
      </c>
      <c r="H179" s="128"/>
      <c r="I179" s="128">
        <v>0</v>
      </c>
      <c r="J179" s="95">
        <v>204</v>
      </c>
      <c r="K179" s="131">
        <v>577.23</v>
      </c>
      <c r="L179" s="96">
        <f t="shared" si="2"/>
        <v>117754.92</v>
      </c>
      <c r="N179" s="212"/>
    </row>
    <row r="180" spans="2:14" x14ac:dyDescent="0.25">
      <c r="B180" s="103">
        <v>45717</v>
      </c>
      <c r="C180" s="256">
        <v>45717</v>
      </c>
      <c r="D180" s="130">
        <v>910</v>
      </c>
      <c r="E180" s="127" t="s">
        <v>567</v>
      </c>
      <c r="F180" s="128" t="s">
        <v>145</v>
      </c>
      <c r="G180" s="128" t="s">
        <v>146</v>
      </c>
      <c r="H180" s="128"/>
      <c r="I180" s="128">
        <v>0</v>
      </c>
      <c r="J180" s="95">
        <v>44</v>
      </c>
      <c r="K180" s="129">
        <v>649</v>
      </c>
      <c r="L180" s="96">
        <f t="shared" si="2"/>
        <v>28556</v>
      </c>
      <c r="N180" s="212"/>
    </row>
    <row r="181" spans="2:14" x14ac:dyDescent="0.25">
      <c r="B181" s="103">
        <v>45717</v>
      </c>
      <c r="C181" s="256">
        <v>45717</v>
      </c>
      <c r="D181" s="126">
        <v>908</v>
      </c>
      <c r="E181" s="127" t="s">
        <v>568</v>
      </c>
      <c r="F181" s="128" t="s">
        <v>145</v>
      </c>
      <c r="G181" s="128" t="s">
        <v>146</v>
      </c>
      <c r="H181" s="128"/>
      <c r="I181" s="128">
        <v>0</v>
      </c>
      <c r="J181" s="95">
        <v>20</v>
      </c>
      <c r="K181" s="129">
        <v>472.82</v>
      </c>
      <c r="L181" s="96">
        <f t="shared" si="2"/>
        <v>9456.4</v>
      </c>
      <c r="N181" s="212"/>
    </row>
    <row r="182" spans="2:14" x14ac:dyDescent="0.25">
      <c r="B182" s="103">
        <v>45717</v>
      </c>
      <c r="C182" s="256">
        <v>45717</v>
      </c>
      <c r="D182" s="126">
        <v>909</v>
      </c>
      <c r="E182" s="127" t="s">
        <v>569</v>
      </c>
      <c r="F182" s="128" t="s">
        <v>145</v>
      </c>
      <c r="G182" s="128" t="s">
        <v>146</v>
      </c>
      <c r="H182" s="128"/>
      <c r="I182" s="128">
        <v>8</v>
      </c>
      <c r="J182" s="95">
        <v>130</v>
      </c>
      <c r="K182" s="129">
        <v>511.38</v>
      </c>
      <c r="L182" s="96">
        <f t="shared" si="2"/>
        <v>66479.399999999994</v>
      </c>
      <c r="N182" s="212"/>
    </row>
    <row r="183" spans="2:14" x14ac:dyDescent="0.25">
      <c r="B183" s="103">
        <v>45717</v>
      </c>
      <c r="C183" s="256">
        <v>45717</v>
      </c>
      <c r="D183" s="130">
        <v>906</v>
      </c>
      <c r="E183" s="127" t="s">
        <v>1937</v>
      </c>
      <c r="F183" s="128" t="s">
        <v>145</v>
      </c>
      <c r="G183" s="128" t="s">
        <v>146</v>
      </c>
      <c r="H183" s="128">
        <v>20</v>
      </c>
      <c r="I183" s="128">
        <v>8</v>
      </c>
      <c r="J183" s="95">
        <v>12</v>
      </c>
      <c r="K183" s="131">
        <v>1755</v>
      </c>
      <c r="L183" s="96">
        <f t="shared" si="2"/>
        <v>21060</v>
      </c>
      <c r="N183" s="212"/>
    </row>
    <row r="184" spans="2:14" x14ac:dyDescent="0.25">
      <c r="B184" s="103">
        <v>45717</v>
      </c>
      <c r="C184" s="256">
        <v>45717</v>
      </c>
      <c r="D184" s="126">
        <v>907</v>
      </c>
      <c r="E184" s="127" t="s">
        <v>570</v>
      </c>
      <c r="F184" s="128" t="s">
        <v>145</v>
      </c>
      <c r="G184" s="128" t="s">
        <v>146</v>
      </c>
      <c r="H184" s="128"/>
      <c r="I184" s="128">
        <v>0</v>
      </c>
      <c r="J184" s="95">
        <v>20</v>
      </c>
      <c r="K184" s="133">
        <v>870</v>
      </c>
      <c r="L184" s="96">
        <f t="shared" si="2"/>
        <v>17400</v>
      </c>
      <c r="N184" s="212"/>
    </row>
    <row r="185" spans="2:14" x14ac:dyDescent="0.25">
      <c r="B185" s="103">
        <v>45717</v>
      </c>
      <c r="C185" s="256">
        <v>45717</v>
      </c>
      <c r="D185" s="130">
        <v>905</v>
      </c>
      <c r="E185" s="127" t="s">
        <v>571</v>
      </c>
      <c r="F185" s="128" t="s">
        <v>145</v>
      </c>
      <c r="G185" s="128" t="s">
        <v>146</v>
      </c>
      <c r="H185" s="128"/>
      <c r="I185" s="128">
        <v>0</v>
      </c>
      <c r="J185" s="95">
        <v>27</v>
      </c>
      <c r="K185" s="131">
        <v>1755</v>
      </c>
      <c r="L185" s="96">
        <f t="shared" si="2"/>
        <v>47385</v>
      </c>
      <c r="N185" s="212"/>
    </row>
    <row r="186" spans="2:14" x14ac:dyDescent="0.25">
      <c r="B186" s="103">
        <v>45717</v>
      </c>
      <c r="C186" s="256">
        <v>45717</v>
      </c>
      <c r="D186" s="130">
        <v>911</v>
      </c>
      <c r="E186" s="127" t="s">
        <v>572</v>
      </c>
      <c r="F186" s="128" t="s">
        <v>145</v>
      </c>
      <c r="G186" s="128" t="s">
        <v>146</v>
      </c>
      <c r="H186" s="128"/>
      <c r="I186" s="128">
        <v>500</v>
      </c>
      <c r="J186" s="95">
        <v>700</v>
      </c>
      <c r="K186" s="129">
        <v>0.78</v>
      </c>
      <c r="L186" s="96">
        <f t="shared" si="2"/>
        <v>546</v>
      </c>
      <c r="N186" s="212"/>
    </row>
    <row r="187" spans="2:14" x14ac:dyDescent="0.25">
      <c r="B187" s="103">
        <v>45717</v>
      </c>
      <c r="C187" s="256">
        <v>45717</v>
      </c>
      <c r="D187" s="130">
        <v>920</v>
      </c>
      <c r="E187" s="127" t="s">
        <v>1569</v>
      </c>
      <c r="F187" s="128" t="s">
        <v>145</v>
      </c>
      <c r="G187" s="128" t="s">
        <v>428</v>
      </c>
      <c r="H187" s="128"/>
      <c r="I187" s="128">
        <v>4</v>
      </c>
      <c r="J187" s="95">
        <v>33</v>
      </c>
      <c r="K187" s="129">
        <v>1265.6199999999999</v>
      </c>
      <c r="L187" s="96">
        <f t="shared" si="2"/>
        <v>41765.46</v>
      </c>
      <c r="N187" s="212"/>
    </row>
    <row r="188" spans="2:14" x14ac:dyDescent="0.25">
      <c r="B188" s="103">
        <v>45717</v>
      </c>
      <c r="C188" s="256">
        <v>45717</v>
      </c>
      <c r="D188" s="126">
        <v>921</v>
      </c>
      <c r="E188" s="127" t="s">
        <v>573</v>
      </c>
      <c r="F188" s="128" t="s">
        <v>145</v>
      </c>
      <c r="G188" s="128" t="s">
        <v>428</v>
      </c>
      <c r="H188" s="128"/>
      <c r="I188" s="128">
        <v>4</v>
      </c>
      <c r="J188" s="95">
        <v>40</v>
      </c>
      <c r="K188" s="131">
        <v>2000</v>
      </c>
      <c r="L188" s="96">
        <f t="shared" si="2"/>
        <v>80000</v>
      </c>
      <c r="N188" s="212"/>
    </row>
    <row r="189" spans="2:14" x14ac:dyDescent="0.25">
      <c r="B189" s="103">
        <v>45717</v>
      </c>
      <c r="C189" s="256">
        <v>45717</v>
      </c>
      <c r="D189" s="126">
        <v>20603</v>
      </c>
      <c r="E189" s="127" t="s">
        <v>1721</v>
      </c>
      <c r="F189" s="128" t="s">
        <v>145</v>
      </c>
      <c r="G189" s="128" t="s">
        <v>146</v>
      </c>
      <c r="H189" s="128"/>
      <c r="I189" s="128">
        <v>12</v>
      </c>
      <c r="J189" s="95">
        <v>110</v>
      </c>
      <c r="K189" s="129">
        <v>17110</v>
      </c>
      <c r="L189" s="96">
        <f t="shared" si="2"/>
        <v>1882100</v>
      </c>
      <c r="N189" s="212"/>
    </row>
    <row r="190" spans="2:14" x14ac:dyDescent="0.25">
      <c r="B190" s="103">
        <v>45717</v>
      </c>
      <c r="C190" s="256">
        <v>45717</v>
      </c>
      <c r="D190" s="126">
        <v>21166</v>
      </c>
      <c r="E190" s="127" t="s">
        <v>1690</v>
      </c>
      <c r="F190" s="128" t="s">
        <v>145</v>
      </c>
      <c r="G190" s="128" t="s">
        <v>146</v>
      </c>
      <c r="H190" s="128"/>
      <c r="I190" s="128">
        <v>0</v>
      </c>
      <c r="J190" s="95">
        <v>13</v>
      </c>
      <c r="K190" s="129">
        <v>40000</v>
      </c>
      <c r="L190" s="96">
        <f t="shared" si="2"/>
        <v>520000</v>
      </c>
      <c r="N190" s="212"/>
    </row>
    <row r="191" spans="2:14" x14ac:dyDescent="0.25">
      <c r="B191" s="103">
        <v>45717</v>
      </c>
      <c r="C191" s="256">
        <v>45717</v>
      </c>
      <c r="D191" s="130">
        <v>12852</v>
      </c>
      <c r="E191" s="127" t="s">
        <v>574</v>
      </c>
      <c r="F191" s="128" t="s">
        <v>145</v>
      </c>
      <c r="G191" s="128" t="s">
        <v>146</v>
      </c>
      <c r="H191" s="128"/>
      <c r="I191" s="128">
        <v>0</v>
      </c>
      <c r="J191" s="95">
        <v>15</v>
      </c>
      <c r="K191" s="132">
        <v>60000</v>
      </c>
      <c r="L191" s="96">
        <f t="shared" si="2"/>
        <v>900000</v>
      </c>
      <c r="N191" s="212"/>
    </row>
    <row r="192" spans="2:14" x14ac:dyDescent="0.25">
      <c r="B192" s="103">
        <v>45717</v>
      </c>
      <c r="C192" s="256">
        <v>45717</v>
      </c>
      <c r="D192" s="130">
        <v>19176</v>
      </c>
      <c r="E192" s="127" t="s">
        <v>1691</v>
      </c>
      <c r="F192" s="128" t="s">
        <v>145</v>
      </c>
      <c r="G192" s="128" t="s">
        <v>146</v>
      </c>
      <c r="H192" s="128"/>
      <c r="I192" s="128">
        <v>0</v>
      </c>
      <c r="J192" s="95">
        <v>21</v>
      </c>
      <c r="K192" s="129">
        <v>60000</v>
      </c>
      <c r="L192" s="96">
        <f t="shared" si="2"/>
        <v>1260000</v>
      </c>
      <c r="N192" s="212"/>
    </row>
    <row r="193" spans="2:14" x14ac:dyDescent="0.25">
      <c r="B193" s="103">
        <v>45717</v>
      </c>
      <c r="C193" s="256">
        <v>45717</v>
      </c>
      <c r="D193" s="126">
        <v>18806</v>
      </c>
      <c r="E193" s="127" t="s">
        <v>575</v>
      </c>
      <c r="F193" s="128" t="s">
        <v>145</v>
      </c>
      <c r="G193" s="128" t="s">
        <v>146</v>
      </c>
      <c r="H193" s="128"/>
      <c r="I193" s="128">
        <v>235</v>
      </c>
      <c r="J193" s="95">
        <v>919</v>
      </c>
      <c r="K193" s="131">
        <v>70.320000000000007</v>
      </c>
      <c r="L193" s="96">
        <f t="shared" si="2"/>
        <v>64624.080000000009</v>
      </c>
      <c r="N193" s="212"/>
    </row>
    <row r="194" spans="2:14" x14ac:dyDescent="0.25">
      <c r="B194" s="103">
        <v>45717</v>
      </c>
      <c r="C194" s="256">
        <v>45717</v>
      </c>
      <c r="D194" s="126">
        <v>19177</v>
      </c>
      <c r="E194" s="127" t="s">
        <v>576</v>
      </c>
      <c r="F194" s="128" t="s">
        <v>145</v>
      </c>
      <c r="G194" s="128" t="s">
        <v>146</v>
      </c>
      <c r="H194" s="128"/>
      <c r="I194" s="128">
        <v>0</v>
      </c>
      <c r="J194" s="95">
        <v>28</v>
      </c>
      <c r="K194" s="129">
        <v>70000</v>
      </c>
      <c r="L194" s="96">
        <f t="shared" si="2"/>
        <v>1960000</v>
      </c>
      <c r="N194" s="212"/>
    </row>
    <row r="195" spans="2:14" x14ac:dyDescent="0.25">
      <c r="B195" s="103">
        <v>45717</v>
      </c>
      <c r="C195" s="256">
        <v>45717</v>
      </c>
      <c r="D195" s="130">
        <v>932</v>
      </c>
      <c r="E195" s="127" t="s">
        <v>577</v>
      </c>
      <c r="F195" s="128" t="s">
        <v>411</v>
      </c>
      <c r="G195" s="128" t="s">
        <v>415</v>
      </c>
      <c r="H195" s="128"/>
      <c r="I195" s="128">
        <v>0</v>
      </c>
      <c r="J195" s="95">
        <v>100</v>
      </c>
      <c r="K195" s="129">
        <v>2.95</v>
      </c>
      <c r="L195" s="96">
        <f t="shared" si="2"/>
        <v>295</v>
      </c>
      <c r="N195" s="212"/>
    </row>
    <row r="196" spans="2:14" x14ac:dyDescent="0.25">
      <c r="B196" s="103">
        <v>45717</v>
      </c>
      <c r="C196" s="256">
        <v>45717</v>
      </c>
      <c r="D196" s="126">
        <v>936</v>
      </c>
      <c r="E196" s="127" t="s">
        <v>578</v>
      </c>
      <c r="F196" s="128" t="s">
        <v>411</v>
      </c>
      <c r="G196" s="128" t="s">
        <v>415</v>
      </c>
      <c r="H196" s="128"/>
      <c r="I196" s="128">
        <v>0</v>
      </c>
      <c r="J196" s="95">
        <v>175</v>
      </c>
      <c r="K196" s="129">
        <v>110</v>
      </c>
      <c r="L196" s="96">
        <f t="shared" si="2"/>
        <v>19250</v>
      </c>
      <c r="N196" s="212"/>
    </row>
    <row r="197" spans="2:14" x14ac:dyDescent="0.25">
      <c r="B197" s="103">
        <v>45717</v>
      </c>
      <c r="C197" s="256">
        <v>45717</v>
      </c>
      <c r="D197" s="126">
        <v>941</v>
      </c>
      <c r="E197" s="127" t="s">
        <v>579</v>
      </c>
      <c r="F197" s="128" t="s">
        <v>411</v>
      </c>
      <c r="G197" s="128" t="s">
        <v>415</v>
      </c>
      <c r="H197" s="128"/>
      <c r="I197" s="128">
        <v>0</v>
      </c>
      <c r="J197" s="95">
        <v>30</v>
      </c>
      <c r="K197" s="132">
        <v>425</v>
      </c>
      <c r="L197" s="96">
        <f t="shared" si="2"/>
        <v>12750</v>
      </c>
      <c r="N197" s="212"/>
    </row>
    <row r="198" spans="2:14" x14ac:dyDescent="0.25">
      <c r="B198" s="103">
        <v>45717</v>
      </c>
      <c r="C198" s="256">
        <v>45717</v>
      </c>
      <c r="D198" s="126">
        <v>942</v>
      </c>
      <c r="E198" s="127" t="s">
        <v>580</v>
      </c>
      <c r="F198" s="128" t="s">
        <v>411</v>
      </c>
      <c r="G198" s="128" t="s">
        <v>415</v>
      </c>
      <c r="H198" s="128"/>
      <c r="I198" s="128">
        <v>0</v>
      </c>
      <c r="J198" s="95">
        <v>220</v>
      </c>
      <c r="K198" s="131">
        <v>275</v>
      </c>
      <c r="L198" s="96">
        <f t="shared" si="2"/>
        <v>60500</v>
      </c>
      <c r="N198" s="212"/>
    </row>
    <row r="199" spans="2:14" x14ac:dyDescent="0.25">
      <c r="B199" s="103">
        <v>45717</v>
      </c>
      <c r="C199" s="256">
        <v>45717</v>
      </c>
      <c r="D199" s="126">
        <v>947</v>
      </c>
      <c r="E199" s="127" t="s">
        <v>581</v>
      </c>
      <c r="F199" s="128" t="s">
        <v>411</v>
      </c>
      <c r="G199" s="128" t="s">
        <v>415</v>
      </c>
      <c r="H199" s="128"/>
      <c r="I199" s="128">
        <v>100</v>
      </c>
      <c r="J199" s="95">
        <v>250</v>
      </c>
      <c r="K199" s="133">
        <v>772</v>
      </c>
      <c r="L199" s="96">
        <f t="shared" si="2"/>
        <v>193000</v>
      </c>
      <c r="N199" s="212"/>
    </row>
    <row r="200" spans="2:14" x14ac:dyDescent="0.25">
      <c r="B200" s="103">
        <v>45717</v>
      </c>
      <c r="C200" s="256">
        <v>45717</v>
      </c>
      <c r="D200" s="130">
        <v>1403</v>
      </c>
      <c r="E200" s="127" t="s">
        <v>582</v>
      </c>
      <c r="F200" s="128" t="s">
        <v>145</v>
      </c>
      <c r="G200" s="128" t="s">
        <v>421</v>
      </c>
      <c r="H200" s="128"/>
      <c r="I200" s="128">
        <v>40</v>
      </c>
      <c r="J200" s="95">
        <v>504</v>
      </c>
      <c r="K200" s="129">
        <v>950</v>
      </c>
      <c r="L200" s="96">
        <f t="shared" si="2"/>
        <v>478800</v>
      </c>
      <c r="N200" s="212"/>
    </row>
    <row r="201" spans="2:14" x14ac:dyDescent="0.25">
      <c r="B201" s="103">
        <v>45717</v>
      </c>
      <c r="C201" s="256">
        <v>45717</v>
      </c>
      <c r="D201" s="126">
        <v>929</v>
      </c>
      <c r="E201" s="127" t="s">
        <v>583</v>
      </c>
      <c r="F201" s="128" t="s">
        <v>444</v>
      </c>
      <c r="G201" s="128" t="s">
        <v>415</v>
      </c>
      <c r="H201" s="128"/>
      <c r="I201" s="128">
        <v>0</v>
      </c>
      <c r="J201" s="95">
        <v>380</v>
      </c>
      <c r="K201" s="129">
        <v>18</v>
      </c>
      <c r="L201" s="96">
        <f t="shared" ref="L201:L264" si="3">+K201*J201</f>
        <v>6840</v>
      </c>
      <c r="N201" s="212"/>
    </row>
    <row r="202" spans="2:14" x14ac:dyDescent="0.25">
      <c r="B202" s="103">
        <v>45717</v>
      </c>
      <c r="C202" s="256">
        <v>45717</v>
      </c>
      <c r="D202" s="126">
        <v>9067</v>
      </c>
      <c r="E202" s="127" t="s">
        <v>584</v>
      </c>
      <c r="F202" s="128" t="s">
        <v>145</v>
      </c>
      <c r="G202" s="128" t="s">
        <v>146</v>
      </c>
      <c r="H202" s="128"/>
      <c r="I202" s="128">
        <v>1500</v>
      </c>
      <c r="J202" s="95">
        <v>4900</v>
      </c>
      <c r="K202" s="131">
        <v>26.9</v>
      </c>
      <c r="L202" s="96">
        <f t="shared" si="3"/>
        <v>131810</v>
      </c>
      <c r="N202" s="212"/>
    </row>
    <row r="203" spans="2:14" x14ac:dyDescent="0.25">
      <c r="B203" s="103">
        <v>45717</v>
      </c>
      <c r="C203" s="256">
        <v>45717</v>
      </c>
      <c r="D203" s="126">
        <v>954</v>
      </c>
      <c r="E203" s="127" t="s">
        <v>585</v>
      </c>
      <c r="F203" s="128" t="s">
        <v>411</v>
      </c>
      <c r="G203" s="128" t="s">
        <v>421</v>
      </c>
      <c r="H203" s="128"/>
      <c r="I203" s="128">
        <v>0</v>
      </c>
      <c r="J203" s="95">
        <v>270</v>
      </c>
      <c r="K203" s="129">
        <v>380</v>
      </c>
      <c r="L203" s="96">
        <f t="shared" si="3"/>
        <v>102600</v>
      </c>
      <c r="N203" s="212"/>
    </row>
    <row r="204" spans="2:14" x14ac:dyDescent="0.25">
      <c r="B204" s="103">
        <v>45717</v>
      </c>
      <c r="C204" s="256">
        <v>45717</v>
      </c>
      <c r="D204" s="126">
        <v>717</v>
      </c>
      <c r="E204" s="127" t="s">
        <v>586</v>
      </c>
      <c r="F204" s="128" t="s">
        <v>411</v>
      </c>
      <c r="G204" s="128" t="s">
        <v>415</v>
      </c>
      <c r="H204" s="128"/>
      <c r="I204" s="128">
        <v>100</v>
      </c>
      <c r="J204" s="95">
        <v>1200</v>
      </c>
      <c r="K204" s="131">
        <v>35</v>
      </c>
      <c r="L204" s="96">
        <f t="shared" si="3"/>
        <v>42000</v>
      </c>
      <c r="N204" s="212"/>
    </row>
    <row r="205" spans="2:14" x14ac:dyDescent="0.25">
      <c r="B205" s="103">
        <v>45717</v>
      </c>
      <c r="C205" s="256">
        <v>45717</v>
      </c>
      <c r="D205" s="130">
        <v>15170</v>
      </c>
      <c r="E205" s="127" t="s">
        <v>1938</v>
      </c>
      <c r="F205" s="128" t="s">
        <v>411</v>
      </c>
      <c r="G205" s="128" t="s">
        <v>146</v>
      </c>
      <c r="H205" s="128">
        <v>500</v>
      </c>
      <c r="I205" s="128">
        <v>225</v>
      </c>
      <c r="J205" s="95">
        <v>275</v>
      </c>
      <c r="K205" s="98">
        <v>288.73</v>
      </c>
      <c r="L205" s="96">
        <f t="shared" si="3"/>
        <v>79400.75</v>
      </c>
      <c r="N205" s="212"/>
    </row>
    <row r="206" spans="2:14" x14ac:dyDescent="0.25">
      <c r="B206" s="103">
        <v>45717</v>
      </c>
      <c r="C206" s="256">
        <v>45717</v>
      </c>
      <c r="D206" s="126">
        <v>969</v>
      </c>
      <c r="E206" s="127" t="s">
        <v>587</v>
      </c>
      <c r="F206" s="128" t="s">
        <v>411</v>
      </c>
      <c r="G206" s="128" t="s">
        <v>415</v>
      </c>
      <c r="H206" s="128"/>
      <c r="I206" s="128">
        <v>0</v>
      </c>
      <c r="J206" s="95">
        <v>200</v>
      </c>
      <c r="K206" s="97">
        <v>220</v>
      </c>
      <c r="L206" s="96">
        <f t="shared" si="3"/>
        <v>44000</v>
      </c>
      <c r="N206" s="212"/>
    </row>
    <row r="207" spans="2:14" x14ac:dyDescent="0.25">
      <c r="B207" s="103">
        <v>45717</v>
      </c>
      <c r="C207" s="256">
        <v>45717</v>
      </c>
      <c r="D207" s="126">
        <v>12802</v>
      </c>
      <c r="E207" s="127" t="s">
        <v>588</v>
      </c>
      <c r="F207" s="128" t="s">
        <v>145</v>
      </c>
      <c r="G207" s="128" t="s">
        <v>146</v>
      </c>
      <c r="H207" s="128"/>
      <c r="I207" s="128">
        <v>0</v>
      </c>
      <c r="J207" s="95">
        <v>50</v>
      </c>
      <c r="K207" s="129">
        <v>105.02</v>
      </c>
      <c r="L207" s="96">
        <f t="shared" si="3"/>
        <v>5251</v>
      </c>
      <c r="N207" s="212"/>
    </row>
    <row r="208" spans="2:14" x14ac:dyDescent="0.25">
      <c r="B208" s="103">
        <v>45717</v>
      </c>
      <c r="C208" s="256">
        <v>45717</v>
      </c>
      <c r="D208" s="130">
        <v>2277</v>
      </c>
      <c r="E208" s="127" t="s">
        <v>589</v>
      </c>
      <c r="F208" s="128" t="s">
        <v>145</v>
      </c>
      <c r="G208" s="128" t="s">
        <v>146</v>
      </c>
      <c r="H208" s="128"/>
      <c r="I208" s="128">
        <v>0</v>
      </c>
      <c r="J208" s="95">
        <v>50</v>
      </c>
      <c r="K208" s="129">
        <v>330.4</v>
      </c>
      <c r="L208" s="96">
        <f t="shared" si="3"/>
        <v>16520</v>
      </c>
      <c r="N208" s="212"/>
    </row>
    <row r="209" spans="2:14" x14ac:dyDescent="0.25">
      <c r="B209" s="103">
        <v>45717</v>
      </c>
      <c r="C209" s="256">
        <v>45717</v>
      </c>
      <c r="D209" s="126">
        <v>975</v>
      </c>
      <c r="E209" s="127" t="s">
        <v>590</v>
      </c>
      <c r="F209" s="128" t="s">
        <v>145</v>
      </c>
      <c r="G209" s="128" t="s">
        <v>146</v>
      </c>
      <c r="H209" s="128"/>
      <c r="I209" s="128">
        <v>0</v>
      </c>
      <c r="J209" s="95">
        <v>26</v>
      </c>
      <c r="K209" s="129">
        <v>26361.200000000001</v>
      </c>
      <c r="L209" s="96">
        <f t="shared" si="3"/>
        <v>685391.20000000007</v>
      </c>
      <c r="N209" s="212"/>
    </row>
    <row r="210" spans="2:14" x14ac:dyDescent="0.25">
      <c r="B210" s="103">
        <v>45717</v>
      </c>
      <c r="C210" s="256">
        <v>45717</v>
      </c>
      <c r="D210" s="130">
        <v>984</v>
      </c>
      <c r="E210" s="127" t="s">
        <v>591</v>
      </c>
      <c r="F210" s="128" t="s">
        <v>145</v>
      </c>
      <c r="G210" s="128" t="s">
        <v>146</v>
      </c>
      <c r="H210" s="128"/>
      <c r="I210" s="128">
        <v>200</v>
      </c>
      <c r="J210" s="95">
        <v>1200</v>
      </c>
      <c r="K210" s="131">
        <v>13.05</v>
      </c>
      <c r="L210" s="96">
        <f t="shared" si="3"/>
        <v>15660</v>
      </c>
      <c r="N210" s="212"/>
    </row>
    <row r="211" spans="2:14" x14ac:dyDescent="0.25">
      <c r="B211" s="103">
        <v>45717</v>
      </c>
      <c r="C211" s="256">
        <v>45717</v>
      </c>
      <c r="D211" s="130">
        <v>12444</v>
      </c>
      <c r="E211" s="127" t="s">
        <v>592</v>
      </c>
      <c r="F211" s="128" t="s">
        <v>145</v>
      </c>
      <c r="G211" s="128" t="s">
        <v>593</v>
      </c>
      <c r="H211" s="128"/>
      <c r="I211" s="128">
        <v>90</v>
      </c>
      <c r="J211" s="95">
        <v>278</v>
      </c>
      <c r="K211" s="129">
        <v>74.849999999999994</v>
      </c>
      <c r="L211" s="96">
        <f t="shared" si="3"/>
        <v>20808.3</v>
      </c>
      <c r="N211" s="212"/>
    </row>
    <row r="212" spans="2:14" x14ac:dyDescent="0.25">
      <c r="B212" s="103">
        <v>45717</v>
      </c>
      <c r="C212" s="256">
        <v>45717</v>
      </c>
      <c r="D212" s="126">
        <v>974</v>
      </c>
      <c r="E212" s="127" t="s">
        <v>594</v>
      </c>
      <c r="F212" s="128" t="s">
        <v>411</v>
      </c>
      <c r="G212" s="128" t="s">
        <v>415</v>
      </c>
      <c r="H212" s="128"/>
      <c r="I212" s="128">
        <v>0</v>
      </c>
      <c r="J212" s="95">
        <v>200</v>
      </c>
      <c r="K212" s="129">
        <v>11</v>
      </c>
      <c r="L212" s="96">
        <f t="shared" si="3"/>
        <v>2200</v>
      </c>
      <c r="N212" s="212"/>
    </row>
    <row r="213" spans="2:14" ht="30" customHeight="1" x14ac:dyDescent="0.25">
      <c r="B213" s="103">
        <v>45717</v>
      </c>
      <c r="C213" s="256">
        <v>45717</v>
      </c>
      <c r="D213" s="126">
        <v>976</v>
      </c>
      <c r="E213" s="127" t="s">
        <v>595</v>
      </c>
      <c r="F213" s="128" t="s">
        <v>411</v>
      </c>
      <c r="G213" s="128" t="s">
        <v>415</v>
      </c>
      <c r="H213" s="128"/>
      <c r="I213" s="128">
        <v>42</v>
      </c>
      <c r="J213" s="95">
        <v>72</v>
      </c>
      <c r="K213" s="129">
        <v>350</v>
      </c>
      <c r="L213" s="96">
        <f t="shared" si="3"/>
        <v>25200</v>
      </c>
      <c r="N213" s="212"/>
    </row>
    <row r="214" spans="2:14" ht="29.25" customHeight="1" x14ac:dyDescent="0.25">
      <c r="B214" s="103">
        <v>45717</v>
      </c>
      <c r="C214" s="256">
        <v>45717</v>
      </c>
      <c r="D214" s="126">
        <v>4242</v>
      </c>
      <c r="E214" s="127" t="s">
        <v>596</v>
      </c>
      <c r="F214" s="128" t="s">
        <v>411</v>
      </c>
      <c r="G214" s="128" t="s">
        <v>415</v>
      </c>
      <c r="H214" s="128"/>
      <c r="I214" s="128">
        <v>0</v>
      </c>
      <c r="J214" s="95">
        <v>240</v>
      </c>
      <c r="K214" s="131">
        <v>403</v>
      </c>
      <c r="L214" s="96">
        <f t="shared" si="3"/>
        <v>96720</v>
      </c>
      <c r="N214" s="212"/>
    </row>
    <row r="215" spans="2:14" x14ac:dyDescent="0.25">
      <c r="B215" s="103">
        <v>45728</v>
      </c>
      <c r="C215" s="256">
        <v>45728</v>
      </c>
      <c r="D215" s="126">
        <v>19806</v>
      </c>
      <c r="E215" s="127" t="s">
        <v>1939</v>
      </c>
      <c r="F215" s="128" t="s">
        <v>411</v>
      </c>
      <c r="G215" s="128" t="s">
        <v>146</v>
      </c>
      <c r="H215" s="128">
        <v>200</v>
      </c>
      <c r="I215" s="128">
        <v>0</v>
      </c>
      <c r="J215" s="95">
        <v>200</v>
      </c>
      <c r="K215" s="129">
        <v>650</v>
      </c>
      <c r="L215" s="96">
        <f t="shared" si="3"/>
        <v>130000</v>
      </c>
      <c r="N215" s="212"/>
    </row>
    <row r="216" spans="2:14" x14ac:dyDescent="0.25">
      <c r="B216" s="103">
        <v>45717</v>
      </c>
      <c r="C216" s="256">
        <v>45717</v>
      </c>
      <c r="D216" s="126">
        <v>986</v>
      </c>
      <c r="E216" s="127" t="s">
        <v>597</v>
      </c>
      <c r="F216" s="128" t="s">
        <v>411</v>
      </c>
      <c r="G216" s="128" t="s">
        <v>415</v>
      </c>
      <c r="H216" s="128">
        <v>100</v>
      </c>
      <c r="I216" s="128">
        <v>0</v>
      </c>
      <c r="J216" s="95">
        <v>300</v>
      </c>
      <c r="K216" s="129">
        <v>180</v>
      </c>
      <c r="L216" s="96">
        <f t="shared" si="3"/>
        <v>54000</v>
      </c>
      <c r="N216" s="212"/>
    </row>
    <row r="217" spans="2:14" x14ac:dyDescent="0.25">
      <c r="B217" s="103">
        <v>45717</v>
      </c>
      <c r="C217" s="256">
        <v>45717</v>
      </c>
      <c r="D217" s="126">
        <v>1433</v>
      </c>
      <c r="E217" s="127" t="s">
        <v>598</v>
      </c>
      <c r="F217" s="128" t="s">
        <v>462</v>
      </c>
      <c r="G217" s="128" t="s">
        <v>421</v>
      </c>
      <c r="H217" s="128"/>
      <c r="I217" s="128">
        <v>90</v>
      </c>
      <c r="J217" s="95">
        <v>370</v>
      </c>
      <c r="K217" s="129">
        <v>459</v>
      </c>
      <c r="L217" s="96">
        <f t="shared" si="3"/>
        <v>169830</v>
      </c>
      <c r="N217" s="212"/>
    </row>
    <row r="218" spans="2:14" x14ac:dyDescent="0.25">
      <c r="B218" s="103">
        <v>45717</v>
      </c>
      <c r="C218" s="256">
        <v>45717</v>
      </c>
      <c r="D218" s="130">
        <v>8608</v>
      </c>
      <c r="E218" s="127" t="s">
        <v>599</v>
      </c>
      <c r="F218" s="128" t="s">
        <v>462</v>
      </c>
      <c r="G218" s="128" t="s">
        <v>421</v>
      </c>
      <c r="H218" s="128"/>
      <c r="I218" s="128">
        <v>0</v>
      </c>
      <c r="J218" s="95">
        <v>16</v>
      </c>
      <c r="K218" s="129">
        <v>161.71</v>
      </c>
      <c r="L218" s="96">
        <f t="shared" si="3"/>
        <v>2587.36</v>
      </c>
      <c r="N218" s="212"/>
    </row>
    <row r="219" spans="2:14" x14ac:dyDescent="0.25">
      <c r="B219" s="103">
        <v>45717</v>
      </c>
      <c r="C219" s="256">
        <v>45717</v>
      </c>
      <c r="D219" s="130">
        <v>6488</v>
      </c>
      <c r="E219" s="127" t="s">
        <v>1940</v>
      </c>
      <c r="F219" s="128" t="s">
        <v>411</v>
      </c>
      <c r="G219" s="128" t="s">
        <v>415</v>
      </c>
      <c r="H219" s="128">
        <v>100</v>
      </c>
      <c r="I219" s="128">
        <v>0</v>
      </c>
      <c r="J219" s="95">
        <v>100</v>
      </c>
      <c r="K219" s="132">
        <v>9.9</v>
      </c>
      <c r="L219" s="96">
        <f t="shared" si="3"/>
        <v>990</v>
      </c>
      <c r="N219" s="212"/>
    </row>
    <row r="220" spans="2:14" x14ac:dyDescent="0.25">
      <c r="B220" s="103">
        <v>45717</v>
      </c>
      <c r="C220" s="256">
        <v>45717</v>
      </c>
      <c r="D220" s="126">
        <v>1017</v>
      </c>
      <c r="E220" s="127" t="s">
        <v>1722</v>
      </c>
      <c r="F220" s="128" t="s">
        <v>411</v>
      </c>
      <c r="G220" s="128" t="s">
        <v>421</v>
      </c>
      <c r="H220" s="128">
        <v>1025</v>
      </c>
      <c r="I220" s="128">
        <v>300</v>
      </c>
      <c r="J220" s="95">
        <v>1400</v>
      </c>
      <c r="K220" s="131">
        <v>412.5</v>
      </c>
      <c r="L220" s="96">
        <f t="shared" si="3"/>
        <v>577500</v>
      </c>
      <c r="N220" s="212"/>
    </row>
    <row r="221" spans="2:14" x14ac:dyDescent="0.25">
      <c r="B221" s="103">
        <v>45717</v>
      </c>
      <c r="C221" s="256">
        <v>45717</v>
      </c>
      <c r="D221" s="126">
        <v>13975</v>
      </c>
      <c r="E221" s="127" t="s">
        <v>600</v>
      </c>
      <c r="F221" s="128" t="s">
        <v>411</v>
      </c>
      <c r="G221" s="128" t="s">
        <v>445</v>
      </c>
      <c r="H221" s="128"/>
      <c r="I221" s="128">
        <v>0</v>
      </c>
      <c r="J221" s="95">
        <v>50</v>
      </c>
      <c r="K221" s="132">
        <v>0.66</v>
      </c>
      <c r="L221" s="96">
        <f t="shared" si="3"/>
        <v>33</v>
      </c>
      <c r="N221" s="212"/>
    </row>
    <row r="222" spans="2:14" x14ac:dyDescent="0.25">
      <c r="B222" s="103">
        <v>45717</v>
      </c>
      <c r="C222" s="256">
        <v>45717</v>
      </c>
      <c r="D222" s="130">
        <v>988</v>
      </c>
      <c r="E222" s="127" t="s">
        <v>601</v>
      </c>
      <c r="F222" s="128" t="s">
        <v>145</v>
      </c>
      <c r="G222" s="128" t="s">
        <v>602</v>
      </c>
      <c r="H222" s="128">
        <v>40000</v>
      </c>
      <c r="I222" s="128">
        <v>3300</v>
      </c>
      <c r="J222" s="95">
        <v>43574</v>
      </c>
      <c r="K222" s="131">
        <v>15.7</v>
      </c>
      <c r="L222" s="96">
        <f t="shared" si="3"/>
        <v>684111.79999999993</v>
      </c>
      <c r="N222" s="212"/>
    </row>
    <row r="223" spans="2:14" x14ac:dyDescent="0.25">
      <c r="B223" s="103">
        <v>45717</v>
      </c>
      <c r="C223" s="256">
        <v>45717</v>
      </c>
      <c r="D223" s="126">
        <v>1000</v>
      </c>
      <c r="E223" s="127" t="s">
        <v>603</v>
      </c>
      <c r="F223" s="128" t="s">
        <v>145</v>
      </c>
      <c r="G223" s="128" t="s">
        <v>146</v>
      </c>
      <c r="H223" s="128"/>
      <c r="I223" s="128">
        <v>200</v>
      </c>
      <c r="J223" s="95">
        <v>1300</v>
      </c>
      <c r="K223" s="129">
        <v>7.5</v>
      </c>
      <c r="L223" s="96">
        <f t="shared" si="3"/>
        <v>9750</v>
      </c>
      <c r="N223" s="212"/>
    </row>
    <row r="224" spans="2:14" x14ac:dyDescent="0.25">
      <c r="B224" s="103">
        <v>45717</v>
      </c>
      <c r="C224" s="256">
        <v>45717</v>
      </c>
      <c r="D224" s="126">
        <v>1021</v>
      </c>
      <c r="E224" s="127" t="s">
        <v>604</v>
      </c>
      <c r="F224" s="128" t="s">
        <v>411</v>
      </c>
      <c r="G224" s="128" t="s">
        <v>421</v>
      </c>
      <c r="H224" s="128"/>
      <c r="I224" s="128">
        <v>575</v>
      </c>
      <c r="J224" s="95">
        <v>25</v>
      </c>
      <c r="K224" s="131">
        <v>18</v>
      </c>
      <c r="L224" s="96">
        <f t="shared" si="3"/>
        <v>450</v>
      </c>
      <c r="N224" s="212"/>
    </row>
    <row r="225" spans="2:14" x14ac:dyDescent="0.25">
      <c r="B225" s="103">
        <v>45717</v>
      </c>
      <c r="C225" s="256">
        <v>45717</v>
      </c>
      <c r="D225" s="126">
        <v>972</v>
      </c>
      <c r="E225" s="127" t="s">
        <v>605</v>
      </c>
      <c r="F225" s="128" t="s">
        <v>444</v>
      </c>
      <c r="G225" s="128" t="s">
        <v>415</v>
      </c>
      <c r="H225" s="128"/>
      <c r="I225" s="128">
        <v>0</v>
      </c>
      <c r="J225" s="95">
        <v>250</v>
      </c>
      <c r="K225" s="129">
        <v>83.98</v>
      </c>
      <c r="L225" s="96">
        <f t="shared" si="3"/>
        <v>20995</v>
      </c>
      <c r="N225" s="212"/>
    </row>
    <row r="226" spans="2:14" x14ac:dyDescent="0.25">
      <c r="B226" s="103">
        <v>45717</v>
      </c>
      <c r="C226" s="256">
        <v>45717</v>
      </c>
      <c r="D226" s="126">
        <v>999</v>
      </c>
      <c r="E226" s="127" t="s">
        <v>606</v>
      </c>
      <c r="F226" s="128" t="s">
        <v>145</v>
      </c>
      <c r="G226" s="128" t="s">
        <v>146</v>
      </c>
      <c r="H226" s="128"/>
      <c r="I226" s="128">
        <v>3200</v>
      </c>
      <c r="J226" s="95">
        <v>25100</v>
      </c>
      <c r="K226" s="129">
        <v>2.36</v>
      </c>
      <c r="L226" s="96">
        <f t="shared" si="3"/>
        <v>59236</v>
      </c>
      <c r="N226" s="212"/>
    </row>
    <row r="227" spans="2:14" x14ac:dyDescent="0.25">
      <c r="B227" s="103">
        <v>45717</v>
      </c>
      <c r="C227" s="256">
        <v>45717</v>
      </c>
      <c r="D227" s="130">
        <v>14281</v>
      </c>
      <c r="E227" s="127" t="s">
        <v>1941</v>
      </c>
      <c r="F227" s="128" t="s">
        <v>145</v>
      </c>
      <c r="G227" s="128" t="s">
        <v>146</v>
      </c>
      <c r="H227" s="128"/>
      <c r="I227" s="128">
        <v>48</v>
      </c>
      <c r="J227" s="95">
        <v>126</v>
      </c>
      <c r="K227" s="131">
        <v>1302.3100000000002</v>
      </c>
      <c r="L227" s="96">
        <f t="shared" si="3"/>
        <v>164091.06000000003</v>
      </c>
      <c r="N227" s="212"/>
    </row>
    <row r="228" spans="2:14" x14ac:dyDescent="0.25">
      <c r="B228" s="103">
        <v>45717</v>
      </c>
      <c r="C228" s="256">
        <v>45717</v>
      </c>
      <c r="D228" s="126">
        <v>13760</v>
      </c>
      <c r="E228" s="127" t="s">
        <v>607</v>
      </c>
      <c r="F228" s="128" t="s">
        <v>145</v>
      </c>
      <c r="G228" s="128" t="s">
        <v>149</v>
      </c>
      <c r="H228" s="128"/>
      <c r="I228" s="128">
        <v>0</v>
      </c>
      <c r="J228" s="95">
        <v>150</v>
      </c>
      <c r="K228" s="131">
        <v>75</v>
      </c>
      <c r="L228" s="96">
        <f t="shared" si="3"/>
        <v>11250</v>
      </c>
      <c r="N228" s="212"/>
    </row>
    <row r="229" spans="2:14" x14ac:dyDescent="0.25">
      <c r="B229" s="103">
        <v>45717</v>
      </c>
      <c r="C229" s="256">
        <v>45717</v>
      </c>
      <c r="D229" s="130">
        <v>5908</v>
      </c>
      <c r="E229" s="127" t="s">
        <v>608</v>
      </c>
      <c r="F229" s="128" t="s">
        <v>145</v>
      </c>
      <c r="G229" s="128" t="s">
        <v>146</v>
      </c>
      <c r="H229" s="128"/>
      <c r="I229" s="128">
        <v>0</v>
      </c>
      <c r="J229" s="95">
        <v>6</v>
      </c>
      <c r="K229" s="131">
        <v>10057.76</v>
      </c>
      <c r="L229" s="96">
        <f t="shared" si="3"/>
        <v>60346.559999999998</v>
      </c>
      <c r="N229" s="212"/>
    </row>
    <row r="230" spans="2:14" x14ac:dyDescent="0.25">
      <c r="B230" s="103">
        <v>45717</v>
      </c>
      <c r="C230" s="256">
        <v>45717</v>
      </c>
      <c r="D230" s="130">
        <v>8947</v>
      </c>
      <c r="E230" s="127" t="s">
        <v>609</v>
      </c>
      <c r="F230" s="128" t="s">
        <v>411</v>
      </c>
      <c r="G230" s="128" t="s">
        <v>415</v>
      </c>
      <c r="H230" s="128">
        <v>150</v>
      </c>
      <c r="I230" s="128">
        <v>50</v>
      </c>
      <c r="J230" s="95">
        <v>200</v>
      </c>
      <c r="K230" s="129">
        <v>33.299999999999997</v>
      </c>
      <c r="L230" s="96">
        <f t="shared" si="3"/>
        <v>6659.9999999999991</v>
      </c>
      <c r="N230" s="212"/>
    </row>
    <row r="231" spans="2:14" x14ac:dyDescent="0.25">
      <c r="B231" s="103">
        <v>45717</v>
      </c>
      <c r="C231" s="256">
        <v>45717</v>
      </c>
      <c r="D231" s="130">
        <v>5809</v>
      </c>
      <c r="E231" s="127" t="s">
        <v>610</v>
      </c>
      <c r="F231" s="128" t="s">
        <v>145</v>
      </c>
      <c r="G231" s="128" t="s">
        <v>146</v>
      </c>
      <c r="H231" s="128"/>
      <c r="I231" s="128">
        <v>0</v>
      </c>
      <c r="J231" s="95">
        <v>13</v>
      </c>
      <c r="K231" s="131">
        <v>3405</v>
      </c>
      <c r="L231" s="96">
        <f t="shared" si="3"/>
        <v>44265</v>
      </c>
      <c r="N231" s="212"/>
    </row>
    <row r="232" spans="2:14" ht="30" x14ac:dyDescent="0.25">
      <c r="B232" s="103">
        <v>45717</v>
      </c>
      <c r="C232" s="256">
        <v>45717</v>
      </c>
      <c r="D232" s="130">
        <v>251</v>
      </c>
      <c r="E232" s="127" t="s">
        <v>611</v>
      </c>
      <c r="F232" s="128" t="s">
        <v>411</v>
      </c>
      <c r="G232" s="128" t="s">
        <v>146</v>
      </c>
      <c r="H232" s="128"/>
      <c r="I232" s="128">
        <v>0</v>
      </c>
      <c r="J232" s="95">
        <v>40</v>
      </c>
      <c r="K232" s="129">
        <v>480.77</v>
      </c>
      <c r="L232" s="96">
        <f t="shared" si="3"/>
        <v>19230.8</v>
      </c>
      <c r="N232" s="212"/>
    </row>
    <row r="233" spans="2:14" x14ac:dyDescent="0.25">
      <c r="B233" s="103">
        <v>45717</v>
      </c>
      <c r="C233" s="256">
        <v>45717</v>
      </c>
      <c r="D233" s="130">
        <v>1059</v>
      </c>
      <c r="E233" s="127" t="s">
        <v>612</v>
      </c>
      <c r="F233" s="128" t="s">
        <v>411</v>
      </c>
      <c r="G233" s="128" t="s">
        <v>147</v>
      </c>
      <c r="H233" s="128">
        <v>1005</v>
      </c>
      <c r="I233" s="128">
        <v>300</v>
      </c>
      <c r="J233" s="95">
        <v>800</v>
      </c>
      <c r="K233" s="129">
        <v>11.7</v>
      </c>
      <c r="L233" s="96">
        <f t="shared" si="3"/>
        <v>9360</v>
      </c>
      <c r="N233" s="212"/>
    </row>
    <row r="234" spans="2:14" x14ac:dyDescent="0.25">
      <c r="B234" s="103">
        <v>45717</v>
      </c>
      <c r="C234" s="256">
        <v>45717</v>
      </c>
      <c r="D234" s="130">
        <v>4972</v>
      </c>
      <c r="E234" s="127" t="s">
        <v>613</v>
      </c>
      <c r="F234" s="128" t="s">
        <v>411</v>
      </c>
      <c r="G234" s="128" t="s">
        <v>415</v>
      </c>
      <c r="H234" s="128">
        <v>200</v>
      </c>
      <c r="I234" s="128">
        <v>36</v>
      </c>
      <c r="J234" s="95">
        <v>179</v>
      </c>
      <c r="K234" s="129">
        <v>6088.54</v>
      </c>
      <c r="L234" s="96">
        <f t="shared" si="3"/>
        <v>1089848.6599999999</v>
      </c>
      <c r="N234" s="212"/>
    </row>
    <row r="235" spans="2:14" x14ac:dyDescent="0.25">
      <c r="B235" s="103">
        <v>45717</v>
      </c>
      <c r="C235" s="256">
        <v>45717</v>
      </c>
      <c r="D235" s="126">
        <v>5625</v>
      </c>
      <c r="E235" s="127" t="s">
        <v>615</v>
      </c>
      <c r="F235" s="128" t="s">
        <v>145</v>
      </c>
      <c r="G235" s="128" t="s">
        <v>614</v>
      </c>
      <c r="H235" s="128"/>
      <c r="I235" s="128">
        <v>0</v>
      </c>
      <c r="J235" s="95">
        <v>500</v>
      </c>
      <c r="K235" s="133">
        <v>15.67</v>
      </c>
      <c r="L235" s="96">
        <f t="shared" si="3"/>
        <v>7835</v>
      </c>
      <c r="N235" s="212"/>
    </row>
    <row r="236" spans="2:14" x14ac:dyDescent="0.25">
      <c r="B236" s="103">
        <v>45717</v>
      </c>
      <c r="C236" s="256">
        <v>45717</v>
      </c>
      <c r="D236" s="130">
        <v>1064</v>
      </c>
      <c r="E236" s="127" t="s">
        <v>616</v>
      </c>
      <c r="F236" s="128" t="s">
        <v>411</v>
      </c>
      <c r="G236" s="128" t="s">
        <v>415</v>
      </c>
      <c r="H236" s="128"/>
      <c r="I236" s="128">
        <v>15</v>
      </c>
      <c r="J236" s="95">
        <v>7</v>
      </c>
      <c r="K236" s="133">
        <v>1500</v>
      </c>
      <c r="L236" s="96">
        <f t="shared" si="3"/>
        <v>10500</v>
      </c>
      <c r="N236" s="212"/>
    </row>
    <row r="237" spans="2:14" x14ac:dyDescent="0.25">
      <c r="B237" s="103">
        <v>45717</v>
      </c>
      <c r="C237" s="256">
        <v>45717</v>
      </c>
      <c r="D237" s="126">
        <v>1010</v>
      </c>
      <c r="E237" s="127" t="s">
        <v>617</v>
      </c>
      <c r="F237" s="128" t="s">
        <v>145</v>
      </c>
      <c r="G237" s="128" t="s">
        <v>149</v>
      </c>
      <c r="H237" s="128">
        <v>25000</v>
      </c>
      <c r="I237" s="128">
        <v>15100</v>
      </c>
      <c r="J237" s="95">
        <v>11100</v>
      </c>
      <c r="K237" s="129">
        <v>5.5</v>
      </c>
      <c r="L237" s="96">
        <f t="shared" si="3"/>
        <v>61050</v>
      </c>
      <c r="N237" s="212"/>
    </row>
    <row r="238" spans="2:14" x14ac:dyDescent="0.25">
      <c r="B238" s="103">
        <v>45717</v>
      </c>
      <c r="C238" s="256">
        <v>45717</v>
      </c>
      <c r="D238" s="126">
        <v>13761</v>
      </c>
      <c r="E238" s="127" t="s">
        <v>618</v>
      </c>
      <c r="F238" s="128" t="s">
        <v>145</v>
      </c>
      <c r="G238" s="128" t="s">
        <v>149</v>
      </c>
      <c r="H238" s="128"/>
      <c r="I238" s="128">
        <v>1700</v>
      </c>
      <c r="J238" s="95">
        <v>6350</v>
      </c>
      <c r="K238" s="131">
        <v>12.5</v>
      </c>
      <c r="L238" s="96">
        <f t="shared" si="3"/>
        <v>79375</v>
      </c>
      <c r="N238" s="212"/>
    </row>
    <row r="239" spans="2:14" x14ac:dyDescent="0.25">
      <c r="B239" s="103">
        <v>45717</v>
      </c>
      <c r="C239" s="256">
        <v>45717</v>
      </c>
      <c r="D239" s="130">
        <v>989</v>
      </c>
      <c r="E239" s="127" t="s">
        <v>619</v>
      </c>
      <c r="F239" s="128" t="s">
        <v>417</v>
      </c>
      <c r="G239" s="128" t="s">
        <v>428</v>
      </c>
      <c r="H239" s="128"/>
      <c r="I239" s="128">
        <v>0</v>
      </c>
      <c r="J239" s="95">
        <v>32</v>
      </c>
      <c r="K239" s="131">
        <v>830</v>
      </c>
      <c r="L239" s="96">
        <f t="shared" si="3"/>
        <v>26560</v>
      </c>
      <c r="N239" s="212"/>
    </row>
    <row r="240" spans="2:14" x14ac:dyDescent="0.25">
      <c r="B240" s="103">
        <v>45717</v>
      </c>
      <c r="C240" s="256">
        <v>45717</v>
      </c>
      <c r="D240" s="126">
        <v>16911</v>
      </c>
      <c r="E240" s="127" t="s">
        <v>620</v>
      </c>
      <c r="F240" s="128" t="s">
        <v>411</v>
      </c>
      <c r="G240" s="128" t="s">
        <v>421</v>
      </c>
      <c r="H240" s="128"/>
      <c r="I240" s="128">
        <v>0</v>
      </c>
      <c r="J240" s="95">
        <v>7</v>
      </c>
      <c r="K240" s="129">
        <v>5266.8</v>
      </c>
      <c r="L240" s="96">
        <f t="shared" si="3"/>
        <v>36867.599999999999</v>
      </c>
      <c r="N240" s="212"/>
    </row>
    <row r="241" spans="2:14" x14ac:dyDescent="0.25">
      <c r="B241" s="103">
        <v>45717</v>
      </c>
      <c r="C241" s="256">
        <v>45717</v>
      </c>
      <c r="D241" s="130">
        <v>13762</v>
      </c>
      <c r="E241" s="127" t="s">
        <v>621</v>
      </c>
      <c r="F241" s="128" t="s">
        <v>145</v>
      </c>
      <c r="G241" s="128" t="s">
        <v>149</v>
      </c>
      <c r="H241" s="128"/>
      <c r="I241" s="128">
        <v>1600</v>
      </c>
      <c r="J241" s="95">
        <v>8100</v>
      </c>
      <c r="K241" s="131">
        <v>12.5</v>
      </c>
      <c r="L241" s="96">
        <f t="shared" si="3"/>
        <v>101250</v>
      </c>
      <c r="N241" s="212"/>
    </row>
    <row r="242" spans="2:14" x14ac:dyDescent="0.25">
      <c r="B242" s="103">
        <v>45717</v>
      </c>
      <c r="C242" s="256">
        <v>45717</v>
      </c>
      <c r="D242" s="130">
        <v>6853</v>
      </c>
      <c r="E242" s="127" t="s">
        <v>622</v>
      </c>
      <c r="F242" s="128" t="s">
        <v>411</v>
      </c>
      <c r="G242" s="128" t="s">
        <v>445</v>
      </c>
      <c r="H242" s="128"/>
      <c r="I242" s="128">
        <v>0</v>
      </c>
      <c r="J242" s="95">
        <v>30</v>
      </c>
      <c r="K242" s="129">
        <v>26.02</v>
      </c>
      <c r="L242" s="96">
        <f t="shared" si="3"/>
        <v>780.6</v>
      </c>
      <c r="N242" s="212"/>
    </row>
    <row r="243" spans="2:14" x14ac:dyDescent="0.25">
      <c r="B243" s="103">
        <v>45717</v>
      </c>
      <c r="C243" s="256">
        <v>45717</v>
      </c>
      <c r="D243" s="126">
        <v>1325</v>
      </c>
      <c r="E243" s="127" t="s">
        <v>623</v>
      </c>
      <c r="F243" s="128" t="s">
        <v>462</v>
      </c>
      <c r="G243" s="128" t="s">
        <v>479</v>
      </c>
      <c r="H243" s="128"/>
      <c r="I243" s="128">
        <v>45</v>
      </c>
      <c r="J243" s="95">
        <v>260</v>
      </c>
      <c r="K243" s="129">
        <v>260.77999999999997</v>
      </c>
      <c r="L243" s="96">
        <f t="shared" si="3"/>
        <v>67802.799999999988</v>
      </c>
      <c r="N243" s="212"/>
    </row>
    <row r="244" spans="2:14" x14ac:dyDescent="0.25">
      <c r="B244" s="103">
        <v>45717</v>
      </c>
      <c r="C244" s="256">
        <v>45717</v>
      </c>
      <c r="D244" s="126">
        <v>13763</v>
      </c>
      <c r="E244" s="127" t="s">
        <v>624</v>
      </c>
      <c r="F244" s="128" t="s">
        <v>145</v>
      </c>
      <c r="G244" s="128" t="s">
        <v>149</v>
      </c>
      <c r="H244" s="128"/>
      <c r="I244" s="128">
        <v>500</v>
      </c>
      <c r="J244" s="95">
        <v>2200</v>
      </c>
      <c r="K244" s="131">
        <v>12.5</v>
      </c>
      <c r="L244" s="96">
        <f t="shared" si="3"/>
        <v>27500</v>
      </c>
      <c r="N244" s="212"/>
    </row>
    <row r="245" spans="2:14" x14ac:dyDescent="0.25">
      <c r="B245" s="103">
        <v>45717</v>
      </c>
      <c r="C245" s="256">
        <v>45717</v>
      </c>
      <c r="D245" s="126">
        <v>1015</v>
      </c>
      <c r="E245" s="127" t="s">
        <v>625</v>
      </c>
      <c r="F245" s="128" t="s">
        <v>145</v>
      </c>
      <c r="G245" s="128" t="s">
        <v>146</v>
      </c>
      <c r="H245" s="128"/>
      <c r="I245" s="128">
        <v>18</v>
      </c>
      <c r="J245" s="95">
        <v>37</v>
      </c>
      <c r="K245" s="131">
        <v>465.15</v>
      </c>
      <c r="L245" s="96">
        <f t="shared" si="3"/>
        <v>17210.55</v>
      </c>
      <c r="N245" s="212"/>
    </row>
    <row r="246" spans="2:14" x14ac:dyDescent="0.25">
      <c r="B246" s="103">
        <v>45717</v>
      </c>
      <c r="C246" s="256">
        <v>45717</v>
      </c>
      <c r="D246" s="126">
        <v>1016</v>
      </c>
      <c r="E246" s="127" t="s">
        <v>626</v>
      </c>
      <c r="F246" s="128" t="s">
        <v>145</v>
      </c>
      <c r="G246" s="128" t="s">
        <v>146</v>
      </c>
      <c r="H246" s="128">
        <v>40</v>
      </c>
      <c r="I246" s="128">
        <v>5</v>
      </c>
      <c r="J246" s="95">
        <v>36</v>
      </c>
      <c r="K246" s="131">
        <v>393.25</v>
      </c>
      <c r="L246" s="96">
        <f t="shared" si="3"/>
        <v>14157</v>
      </c>
      <c r="N246" s="212"/>
    </row>
    <row r="247" spans="2:14" x14ac:dyDescent="0.25">
      <c r="B247" s="103">
        <v>45717</v>
      </c>
      <c r="C247" s="256">
        <v>45717</v>
      </c>
      <c r="D247" s="126">
        <v>7738</v>
      </c>
      <c r="E247" s="127" t="s">
        <v>627</v>
      </c>
      <c r="F247" s="128" t="s">
        <v>145</v>
      </c>
      <c r="G247" s="128" t="s">
        <v>146</v>
      </c>
      <c r="H247" s="128"/>
      <c r="I247" s="128">
        <v>0</v>
      </c>
      <c r="J247" s="95">
        <v>20</v>
      </c>
      <c r="K247" s="129">
        <v>192.29</v>
      </c>
      <c r="L247" s="96">
        <f t="shared" si="3"/>
        <v>3845.7999999999997</v>
      </c>
      <c r="N247" s="212"/>
    </row>
    <row r="248" spans="2:14" x14ac:dyDescent="0.25">
      <c r="B248" s="103">
        <v>45717</v>
      </c>
      <c r="C248" s="256">
        <v>45717</v>
      </c>
      <c r="D248" s="130">
        <v>17826</v>
      </c>
      <c r="E248" s="127" t="s">
        <v>628</v>
      </c>
      <c r="F248" s="128" t="s">
        <v>145</v>
      </c>
      <c r="G248" s="128" t="s">
        <v>146</v>
      </c>
      <c r="H248" s="128"/>
      <c r="I248" s="128">
        <v>0</v>
      </c>
      <c r="J248" s="95">
        <v>24</v>
      </c>
      <c r="K248" s="129">
        <v>157.66999999999999</v>
      </c>
      <c r="L248" s="96">
        <f t="shared" si="3"/>
        <v>3784.08</v>
      </c>
      <c r="N248" s="212"/>
    </row>
    <row r="249" spans="2:14" x14ac:dyDescent="0.25">
      <c r="B249" s="103">
        <v>45717</v>
      </c>
      <c r="C249" s="256">
        <v>45717</v>
      </c>
      <c r="D249" s="130">
        <v>1026</v>
      </c>
      <c r="E249" s="127" t="s">
        <v>629</v>
      </c>
      <c r="F249" s="128" t="s">
        <v>145</v>
      </c>
      <c r="G249" s="128" t="s">
        <v>146</v>
      </c>
      <c r="H249" s="128"/>
      <c r="I249" s="128">
        <v>0</v>
      </c>
      <c r="J249" s="95">
        <v>48</v>
      </c>
      <c r="K249" s="129">
        <v>232.54</v>
      </c>
      <c r="L249" s="96">
        <f t="shared" si="3"/>
        <v>11161.92</v>
      </c>
      <c r="N249" s="212"/>
    </row>
    <row r="250" spans="2:14" x14ac:dyDescent="0.25">
      <c r="B250" s="103">
        <v>45717</v>
      </c>
      <c r="C250" s="256">
        <v>45717</v>
      </c>
      <c r="D250" s="126">
        <v>7737</v>
      </c>
      <c r="E250" s="127" t="s">
        <v>630</v>
      </c>
      <c r="F250" s="128" t="s">
        <v>145</v>
      </c>
      <c r="G250" s="128" t="s">
        <v>146</v>
      </c>
      <c r="H250" s="128"/>
      <c r="I250" s="128">
        <v>0</v>
      </c>
      <c r="J250" s="95">
        <v>144</v>
      </c>
      <c r="K250" s="133">
        <v>312</v>
      </c>
      <c r="L250" s="96">
        <f t="shared" si="3"/>
        <v>44928</v>
      </c>
      <c r="N250" s="212"/>
    </row>
    <row r="251" spans="2:14" x14ac:dyDescent="0.25">
      <c r="B251" s="103">
        <v>45717</v>
      </c>
      <c r="C251" s="256">
        <v>45717</v>
      </c>
      <c r="D251" s="126">
        <v>3294</v>
      </c>
      <c r="E251" s="127" t="s">
        <v>631</v>
      </c>
      <c r="F251" s="128" t="s">
        <v>145</v>
      </c>
      <c r="G251" s="128" t="s">
        <v>146</v>
      </c>
      <c r="H251" s="128"/>
      <c r="I251" s="128">
        <v>0</v>
      </c>
      <c r="J251" s="95">
        <v>288</v>
      </c>
      <c r="K251" s="131">
        <v>328.06</v>
      </c>
      <c r="L251" s="96">
        <f t="shared" si="3"/>
        <v>94481.279999999999</v>
      </c>
      <c r="N251" s="212"/>
    </row>
    <row r="252" spans="2:14" x14ac:dyDescent="0.25">
      <c r="B252" s="103">
        <v>45717</v>
      </c>
      <c r="C252" s="256">
        <v>45717</v>
      </c>
      <c r="D252" s="130">
        <v>6899</v>
      </c>
      <c r="E252" s="127" t="s">
        <v>632</v>
      </c>
      <c r="F252" s="128" t="s">
        <v>145</v>
      </c>
      <c r="G252" s="128" t="s">
        <v>146</v>
      </c>
      <c r="H252" s="128"/>
      <c r="I252" s="128">
        <v>0</v>
      </c>
      <c r="J252" s="95">
        <v>72</v>
      </c>
      <c r="K252" s="131">
        <v>541.66</v>
      </c>
      <c r="L252" s="96">
        <f t="shared" si="3"/>
        <v>38999.519999999997</v>
      </c>
      <c r="N252" s="212"/>
    </row>
    <row r="253" spans="2:14" x14ac:dyDescent="0.25">
      <c r="B253" s="103">
        <v>45717</v>
      </c>
      <c r="C253" s="256">
        <v>45717</v>
      </c>
      <c r="D253" s="126" t="s">
        <v>405</v>
      </c>
      <c r="E253" s="127" t="s">
        <v>633</v>
      </c>
      <c r="F253" s="128" t="s">
        <v>145</v>
      </c>
      <c r="G253" s="128" t="s">
        <v>146</v>
      </c>
      <c r="H253" s="128"/>
      <c r="I253" s="128">
        <v>0</v>
      </c>
      <c r="J253" s="95">
        <v>84</v>
      </c>
      <c r="K253" s="131">
        <v>278</v>
      </c>
      <c r="L253" s="96">
        <f t="shared" si="3"/>
        <v>23352</v>
      </c>
      <c r="N253" s="212"/>
    </row>
    <row r="254" spans="2:14" x14ac:dyDescent="0.25">
      <c r="B254" s="103">
        <v>45717</v>
      </c>
      <c r="C254" s="256">
        <v>45717</v>
      </c>
      <c r="D254" s="126">
        <v>5905</v>
      </c>
      <c r="E254" s="127" t="s">
        <v>634</v>
      </c>
      <c r="F254" s="128" t="s">
        <v>145</v>
      </c>
      <c r="G254" s="128" t="s">
        <v>146</v>
      </c>
      <c r="H254" s="128"/>
      <c r="I254" s="128">
        <v>0</v>
      </c>
      <c r="J254" s="95">
        <v>441</v>
      </c>
      <c r="K254" s="131">
        <v>175</v>
      </c>
      <c r="L254" s="96">
        <f t="shared" si="3"/>
        <v>77175</v>
      </c>
      <c r="N254" s="212"/>
    </row>
    <row r="255" spans="2:14" x14ac:dyDescent="0.25">
      <c r="B255" s="103">
        <v>45717</v>
      </c>
      <c r="C255" s="256">
        <v>45717</v>
      </c>
      <c r="D255" s="130">
        <v>4064</v>
      </c>
      <c r="E255" s="127" t="s">
        <v>1723</v>
      </c>
      <c r="F255" s="128" t="s">
        <v>145</v>
      </c>
      <c r="G255" s="128" t="s">
        <v>146</v>
      </c>
      <c r="H255" s="128">
        <v>36</v>
      </c>
      <c r="I255" s="128">
        <v>72</v>
      </c>
      <c r="J255" s="95">
        <v>12</v>
      </c>
      <c r="K255" s="129">
        <v>1246.5</v>
      </c>
      <c r="L255" s="96">
        <f t="shared" si="3"/>
        <v>14958</v>
      </c>
      <c r="N255" s="212"/>
    </row>
    <row r="256" spans="2:14" x14ac:dyDescent="0.25">
      <c r="B256" s="103">
        <v>45717</v>
      </c>
      <c r="C256" s="256">
        <v>45717</v>
      </c>
      <c r="D256" s="130">
        <v>1029</v>
      </c>
      <c r="E256" s="127" t="s">
        <v>635</v>
      </c>
      <c r="F256" s="128" t="s">
        <v>145</v>
      </c>
      <c r="G256" s="128" t="s">
        <v>146</v>
      </c>
      <c r="H256" s="128"/>
      <c r="I256" s="128">
        <v>0</v>
      </c>
      <c r="J256" s="95">
        <v>144</v>
      </c>
      <c r="K256" s="129">
        <v>170</v>
      </c>
      <c r="L256" s="96">
        <f t="shared" si="3"/>
        <v>24480</v>
      </c>
      <c r="N256" s="212"/>
    </row>
    <row r="257" spans="2:14" x14ac:dyDescent="0.25">
      <c r="B257" s="103">
        <v>45717</v>
      </c>
      <c r="C257" s="256">
        <v>45717</v>
      </c>
      <c r="D257" s="130">
        <v>1081</v>
      </c>
      <c r="E257" s="127" t="s">
        <v>636</v>
      </c>
      <c r="F257" s="128" t="s">
        <v>411</v>
      </c>
      <c r="G257" s="128" t="s">
        <v>415</v>
      </c>
      <c r="H257" s="128"/>
      <c r="I257" s="128">
        <v>850</v>
      </c>
      <c r="J257" s="95">
        <v>1900</v>
      </c>
      <c r="K257" s="129">
        <v>37.36</v>
      </c>
      <c r="L257" s="96">
        <f t="shared" si="3"/>
        <v>70984</v>
      </c>
      <c r="N257" s="212"/>
    </row>
    <row r="258" spans="2:14" x14ac:dyDescent="0.25">
      <c r="B258" s="103">
        <v>45717</v>
      </c>
      <c r="C258" s="256">
        <v>45717</v>
      </c>
      <c r="D258" s="130">
        <v>8029</v>
      </c>
      <c r="E258" s="127" t="s">
        <v>637</v>
      </c>
      <c r="F258" s="128" t="s">
        <v>145</v>
      </c>
      <c r="G258" s="128" t="s">
        <v>146</v>
      </c>
      <c r="H258" s="128"/>
      <c r="I258" s="128">
        <v>0</v>
      </c>
      <c r="J258" s="95">
        <v>60</v>
      </c>
      <c r="K258" s="129">
        <v>498</v>
      </c>
      <c r="L258" s="96">
        <f t="shared" si="3"/>
        <v>29880</v>
      </c>
      <c r="N258" s="212"/>
    </row>
    <row r="259" spans="2:14" x14ac:dyDescent="0.25">
      <c r="B259" s="103">
        <v>45736</v>
      </c>
      <c r="C259" s="256">
        <v>45736</v>
      </c>
      <c r="D259" s="126">
        <v>11815</v>
      </c>
      <c r="E259" s="127" t="s">
        <v>1570</v>
      </c>
      <c r="F259" s="128" t="s">
        <v>411</v>
      </c>
      <c r="G259" s="128" t="s">
        <v>415</v>
      </c>
      <c r="H259" s="128">
        <v>300</v>
      </c>
      <c r="I259" s="128">
        <v>40</v>
      </c>
      <c r="J259" s="95">
        <v>270</v>
      </c>
      <c r="K259" s="132">
        <v>1000</v>
      </c>
      <c r="L259" s="96">
        <f t="shared" si="3"/>
        <v>270000</v>
      </c>
      <c r="N259" s="212"/>
    </row>
    <row r="260" spans="2:14" x14ac:dyDescent="0.25">
      <c r="B260" s="103">
        <v>45717</v>
      </c>
      <c r="C260" s="256">
        <v>45717</v>
      </c>
      <c r="D260" s="130">
        <v>1412</v>
      </c>
      <c r="E260" s="127" t="s">
        <v>638</v>
      </c>
      <c r="F260" s="128" t="s">
        <v>145</v>
      </c>
      <c r="G260" s="128" t="s">
        <v>146</v>
      </c>
      <c r="H260" s="128"/>
      <c r="I260" s="128">
        <v>48</v>
      </c>
      <c r="J260" s="95">
        <v>126</v>
      </c>
      <c r="K260" s="129">
        <v>145.16999999999999</v>
      </c>
      <c r="L260" s="96">
        <f t="shared" si="3"/>
        <v>18291.419999999998</v>
      </c>
      <c r="N260" s="212"/>
    </row>
    <row r="261" spans="2:14" x14ac:dyDescent="0.25">
      <c r="B261" s="103">
        <v>45717</v>
      </c>
      <c r="C261" s="256">
        <v>45717</v>
      </c>
      <c r="D261" s="130">
        <v>1514</v>
      </c>
      <c r="E261" s="127" t="s">
        <v>639</v>
      </c>
      <c r="F261" s="128" t="s">
        <v>145</v>
      </c>
      <c r="G261" s="128" t="s">
        <v>146</v>
      </c>
      <c r="H261" s="128"/>
      <c r="I261" s="128">
        <v>0</v>
      </c>
      <c r="J261" s="95">
        <v>336</v>
      </c>
      <c r="K261" s="131">
        <v>189.75</v>
      </c>
      <c r="L261" s="96">
        <f t="shared" si="3"/>
        <v>63756</v>
      </c>
      <c r="N261" s="212"/>
    </row>
    <row r="262" spans="2:14" x14ac:dyDescent="0.25">
      <c r="B262" s="103">
        <v>45717</v>
      </c>
      <c r="C262" s="256">
        <v>45717</v>
      </c>
      <c r="D262" s="130">
        <v>5212</v>
      </c>
      <c r="E262" s="127" t="s">
        <v>640</v>
      </c>
      <c r="F262" s="128" t="s">
        <v>145</v>
      </c>
      <c r="G262" s="128" t="s">
        <v>146</v>
      </c>
      <c r="H262" s="128"/>
      <c r="I262" s="128">
        <v>0</v>
      </c>
      <c r="J262" s="95">
        <v>36</v>
      </c>
      <c r="K262" s="129">
        <v>490</v>
      </c>
      <c r="L262" s="96">
        <f t="shared" si="3"/>
        <v>17640</v>
      </c>
      <c r="N262" s="212"/>
    </row>
    <row r="263" spans="2:14" x14ac:dyDescent="0.25">
      <c r="B263" s="103">
        <v>45717</v>
      </c>
      <c r="C263" s="256">
        <v>45717</v>
      </c>
      <c r="D263" s="126">
        <v>21855</v>
      </c>
      <c r="E263" s="127" t="s">
        <v>641</v>
      </c>
      <c r="F263" s="128" t="s">
        <v>145</v>
      </c>
      <c r="G263" s="128" t="s">
        <v>146</v>
      </c>
      <c r="H263" s="128"/>
      <c r="I263" s="128">
        <v>0</v>
      </c>
      <c r="J263" s="95">
        <v>12</v>
      </c>
      <c r="K263" s="129">
        <v>6162.66</v>
      </c>
      <c r="L263" s="96">
        <f t="shared" si="3"/>
        <v>73951.92</v>
      </c>
      <c r="N263" s="212"/>
    </row>
    <row r="264" spans="2:14" x14ac:dyDescent="0.25">
      <c r="B264" s="103">
        <v>45717</v>
      </c>
      <c r="C264" s="256">
        <v>45717</v>
      </c>
      <c r="D264" s="130">
        <v>11159</v>
      </c>
      <c r="E264" s="127" t="s">
        <v>642</v>
      </c>
      <c r="F264" s="128" t="s">
        <v>145</v>
      </c>
      <c r="G264" s="128" t="s">
        <v>146</v>
      </c>
      <c r="H264" s="128"/>
      <c r="I264" s="128">
        <v>0</v>
      </c>
      <c r="J264" s="95">
        <v>34</v>
      </c>
      <c r="K264" s="131">
        <v>123.41</v>
      </c>
      <c r="L264" s="96">
        <f t="shared" si="3"/>
        <v>4195.9399999999996</v>
      </c>
      <c r="N264" s="212"/>
    </row>
    <row r="265" spans="2:14" x14ac:dyDescent="0.25">
      <c r="B265" s="103">
        <v>45717</v>
      </c>
      <c r="C265" s="256">
        <v>45717</v>
      </c>
      <c r="D265" s="130">
        <v>1034</v>
      </c>
      <c r="E265" s="127" t="s">
        <v>643</v>
      </c>
      <c r="F265" s="128" t="s">
        <v>145</v>
      </c>
      <c r="G265" s="128" t="s">
        <v>146</v>
      </c>
      <c r="H265" s="128"/>
      <c r="I265" s="128">
        <v>0</v>
      </c>
      <c r="J265" s="95">
        <v>72</v>
      </c>
      <c r="K265" s="129">
        <v>134.63999999999999</v>
      </c>
      <c r="L265" s="96">
        <f t="shared" ref="L265:L328" si="4">+K265*J265</f>
        <v>9694.0799999999981</v>
      </c>
      <c r="N265" s="212"/>
    </row>
    <row r="266" spans="2:14" x14ac:dyDescent="0.25">
      <c r="B266" s="103">
        <v>45717</v>
      </c>
      <c r="C266" s="256">
        <v>45717</v>
      </c>
      <c r="D266" s="130">
        <v>6835</v>
      </c>
      <c r="E266" s="127" t="s">
        <v>644</v>
      </c>
      <c r="F266" s="128" t="s">
        <v>145</v>
      </c>
      <c r="G266" s="128" t="s">
        <v>146</v>
      </c>
      <c r="H266" s="128"/>
      <c r="I266" s="128">
        <v>0</v>
      </c>
      <c r="J266" s="95">
        <v>72</v>
      </c>
      <c r="K266" s="129">
        <v>112.16</v>
      </c>
      <c r="L266" s="96">
        <f t="shared" si="4"/>
        <v>8075.5199999999995</v>
      </c>
      <c r="N266" s="212"/>
    </row>
    <row r="267" spans="2:14" x14ac:dyDescent="0.25">
      <c r="B267" s="103">
        <v>45717</v>
      </c>
      <c r="C267" s="256">
        <v>45717</v>
      </c>
      <c r="D267" s="130">
        <v>3299</v>
      </c>
      <c r="E267" s="127" t="s">
        <v>645</v>
      </c>
      <c r="F267" s="128" t="s">
        <v>145</v>
      </c>
      <c r="G267" s="128" t="s">
        <v>146</v>
      </c>
      <c r="H267" s="128"/>
      <c r="I267" s="128">
        <v>0</v>
      </c>
      <c r="J267" s="95">
        <v>360</v>
      </c>
      <c r="K267" s="131">
        <v>195</v>
      </c>
      <c r="L267" s="96">
        <f t="shared" si="4"/>
        <v>70200</v>
      </c>
      <c r="N267" s="212"/>
    </row>
    <row r="268" spans="2:14" x14ac:dyDescent="0.25">
      <c r="B268" s="103">
        <v>45717</v>
      </c>
      <c r="C268" s="256">
        <v>45717</v>
      </c>
      <c r="D268" s="126">
        <v>1038</v>
      </c>
      <c r="E268" s="127" t="s">
        <v>646</v>
      </c>
      <c r="F268" s="128" t="s">
        <v>145</v>
      </c>
      <c r="G268" s="128" t="s">
        <v>146</v>
      </c>
      <c r="H268" s="128"/>
      <c r="I268" s="128">
        <v>0</v>
      </c>
      <c r="J268" s="95">
        <v>24</v>
      </c>
      <c r="K268" s="131">
        <v>335</v>
      </c>
      <c r="L268" s="96">
        <f t="shared" si="4"/>
        <v>8040</v>
      </c>
      <c r="N268" s="212"/>
    </row>
    <row r="269" spans="2:14" x14ac:dyDescent="0.25">
      <c r="B269" s="103">
        <v>45717</v>
      </c>
      <c r="C269" s="256">
        <v>45717</v>
      </c>
      <c r="D269" s="126">
        <v>1039</v>
      </c>
      <c r="E269" s="127" t="s">
        <v>647</v>
      </c>
      <c r="F269" s="128" t="s">
        <v>145</v>
      </c>
      <c r="G269" s="128" t="s">
        <v>146</v>
      </c>
      <c r="H269" s="128"/>
      <c r="I269" s="128">
        <v>0</v>
      </c>
      <c r="J269" s="95">
        <v>36</v>
      </c>
      <c r="K269" s="129">
        <v>396.41</v>
      </c>
      <c r="L269" s="96">
        <f t="shared" si="4"/>
        <v>14270.76</v>
      </c>
      <c r="N269" s="212"/>
    </row>
    <row r="270" spans="2:14" x14ac:dyDescent="0.25">
      <c r="B270" s="103">
        <v>45717</v>
      </c>
      <c r="C270" s="256">
        <v>45717</v>
      </c>
      <c r="D270" s="126">
        <v>6974</v>
      </c>
      <c r="E270" s="127" t="s">
        <v>648</v>
      </c>
      <c r="F270" s="128" t="s">
        <v>145</v>
      </c>
      <c r="G270" s="128" t="s">
        <v>146</v>
      </c>
      <c r="H270" s="128"/>
      <c r="I270" s="128">
        <v>0</v>
      </c>
      <c r="J270" s="95">
        <v>24</v>
      </c>
      <c r="K270" s="131">
        <v>396.41</v>
      </c>
      <c r="L270" s="96">
        <f t="shared" si="4"/>
        <v>9513.84</v>
      </c>
      <c r="N270" s="212"/>
    </row>
    <row r="271" spans="2:14" x14ac:dyDescent="0.25">
      <c r="B271" s="103">
        <v>45717</v>
      </c>
      <c r="C271" s="256">
        <v>45717</v>
      </c>
      <c r="D271" s="126">
        <v>2294</v>
      </c>
      <c r="E271" s="127" t="s">
        <v>649</v>
      </c>
      <c r="F271" s="128" t="s">
        <v>145</v>
      </c>
      <c r="G271" s="128" t="s">
        <v>146</v>
      </c>
      <c r="H271" s="128"/>
      <c r="I271" s="128">
        <v>0</v>
      </c>
      <c r="J271" s="95">
        <v>48</v>
      </c>
      <c r="K271" s="133">
        <v>326.25</v>
      </c>
      <c r="L271" s="96">
        <f t="shared" si="4"/>
        <v>15660</v>
      </c>
      <c r="N271" s="212"/>
    </row>
    <row r="272" spans="2:14" x14ac:dyDescent="0.25">
      <c r="B272" s="103">
        <v>45717</v>
      </c>
      <c r="C272" s="256">
        <v>45717</v>
      </c>
      <c r="D272" s="126">
        <v>1040</v>
      </c>
      <c r="E272" s="127" t="s">
        <v>650</v>
      </c>
      <c r="F272" s="128" t="s">
        <v>145</v>
      </c>
      <c r="G272" s="128" t="s">
        <v>146</v>
      </c>
      <c r="H272" s="128"/>
      <c r="I272" s="128">
        <v>0</v>
      </c>
      <c r="J272" s="95">
        <v>48</v>
      </c>
      <c r="K272" s="129">
        <v>440</v>
      </c>
      <c r="L272" s="96">
        <f t="shared" si="4"/>
        <v>21120</v>
      </c>
      <c r="N272" s="212"/>
    </row>
    <row r="273" spans="2:14" x14ac:dyDescent="0.25">
      <c r="B273" s="103">
        <v>45717</v>
      </c>
      <c r="C273" s="256">
        <v>45717</v>
      </c>
      <c r="D273" s="126">
        <v>5441</v>
      </c>
      <c r="E273" s="127" t="s">
        <v>651</v>
      </c>
      <c r="F273" s="128" t="s">
        <v>145</v>
      </c>
      <c r="G273" s="128" t="s">
        <v>146</v>
      </c>
      <c r="H273" s="128"/>
      <c r="I273" s="128">
        <v>0</v>
      </c>
      <c r="J273" s="95">
        <v>108</v>
      </c>
      <c r="K273" s="131">
        <v>2012.12</v>
      </c>
      <c r="L273" s="96">
        <f t="shared" si="4"/>
        <v>217308.96</v>
      </c>
      <c r="N273" s="212"/>
    </row>
    <row r="274" spans="2:14" x14ac:dyDescent="0.25">
      <c r="B274" s="103">
        <v>45717</v>
      </c>
      <c r="C274" s="256">
        <v>45717</v>
      </c>
      <c r="D274" s="126">
        <v>4936</v>
      </c>
      <c r="E274" s="127" t="s">
        <v>652</v>
      </c>
      <c r="F274" s="128" t="s">
        <v>145</v>
      </c>
      <c r="G274" s="128" t="s">
        <v>146</v>
      </c>
      <c r="H274" s="128"/>
      <c r="I274" s="128">
        <v>0</v>
      </c>
      <c r="J274" s="95">
        <v>108</v>
      </c>
      <c r="K274" s="131">
        <v>1884.96</v>
      </c>
      <c r="L274" s="96">
        <f t="shared" si="4"/>
        <v>203575.67999999999</v>
      </c>
      <c r="N274" s="212"/>
    </row>
    <row r="275" spans="2:14" x14ac:dyDescent="0.25">
      <c r="B275" s="103">
        <v>45717</v>
      </c>
      <c r="C275" s="256">
        <v>45717</v>
      </c>
      <c r="D275" s="130">
        <v>8370</v>
      </c>
      <c r="E275" s="127" t="s">
        <v>653</v>
      </c>
      <c r="F275" s="128" t="s">
        <v>145</v>
      </c>
      <c r="G275" s="128" t="s">
        <v>146</v>
      </c>
      <c r="H275" s="128"/>
      <c r="I275" s="128">
        <v>36</v>
      </c>
      <c r="J275" s="95">
        <v>108</v>
      </c>
      <c r="K275" s="131">
        <v>185</v>
      </c>
      <c r="L275" s="96">
        <f t="shared" si="4"/>
        <v>19980</v>
      </c>
      <c r="N275" s="212"/>
    </row>
    <row r="276" spans="2:14" x14ac:dyDescent="0.25">
      <c r="B276" s="103">
        <v>45717</v>
      </c>
      <c r="C276" s="256">
        <v>45717</v>
      </c>
      <c r="D276" s="130">
        <v>1416</v>
      </c>
      <c r="E276" s="127" t="s">
        <v>654</v>
      </c>
      <c r="F276" s="128" t="s">
        <v>145</v>
      </c>
      <c r="G276" s="128" t="s">
        <v>146</v>
      </c>
      <c r="H276" s="128"/>
      <c r="I276" s="128">
        <v>0</v>
      </c>
      <c r="J276" s="95">
        <v>60</v>
      </c>
      <c r="K276" s="131">
        <v>340</v>
      </c>
      <c r="L276" s="96">
        <f t="shared" si="4"/>
        <v>20400</v>
      </c>
      <c r="N276" s="212"/>
    </row>
    <row r="277" spans="2:14" x14ac:dyDescent="0.25">
      <c r="B277" s="103">
        <v>45717</v>
      </c>
      <c r="C277" s="256">
        <v>45717</v>
      </c>
      <c r="D277" s="126">
        <v>4917</v>
      </c>
      <c r="E277" s="127" t="s">
        <v>655</v>
      </c>
      <c r="F277" s="128" t="s">
        <v>145</v>
      </c>
      <c r="G277" s="128" t="s">
        <v>146</v>
      </c>
      <c r="H277" s="128"/>
      <c r="I277" s="128">
        <v>0</v>
      </c>
      <c r="J277" s="95">
        <v>72</v>
      </c>
      <c r="K277" s="131">
        <v>155.51</v>
      </c>
      <c r="L277" s="96">
        <f t="shared" si="4"/>
        <v>11196.72</v>
      </c>
      <c r="N277" s="212"/>
    </row>
    <row r="278" spans="2:14" x14ac:dyDescent="0.25">
      <c r="B278" s="103">
        <v>45717</v>
      </c>
      <c r="C278" s="256">
        <v>45717</v>
      </c>
      <c r="D278" s="126">
        <v>1043</v>
      </c>
      <c r="E278" s="127" t="s">
        <v>656</v>
      </c>
      <c r="F278" s="128" t="s">
        <v>145</v>
      </c>
      <c r="G278" s="128" t="s">
        <v>146</v>
      </c>
      <c r="H278" s="128"/>
      <c r="I278" s="128">
        <v>0</v>
      </c>
      <c r="J278" s="95">
        <v>72</v>
      </c>
      <c r="K278" s="131">
        <v>152.25</v>
      </c>
      <c r="L278" s="96">
        <f t="shared" si="4"/>
        <v>10962</v>
      </c>
      <c r="N278" s="212"/>
    </row>
    <row r="279" spans="2:14" x14ac:dyDescent="0.25">
      <c r="B279" s="103">
        <v>45717</v>
      </c>
      <c r="C279" s="256">
        <v>45717</v>
      </c>
      <c r="D279" s="126">
        <v>8371</v>
      </c>
      <c r="E279" s="127" t="s">
        <v>657</v>
      </c>
      <c r="F279" s="128" t="s">
        <v>145</v>
      </c>
      <c r="G279" s="128" t="s">
        <v>146</v>
      </c>
      <c r="H279" s="128"/>
      <c r="I279" s="128">
        <v>0</v>
      </c>
      <c r="J279" s="95">
        <v>468</v>
      </c>
      <c r="K279" s="131">
        <v>141.75</v>
      </c>
      <c r="L279" s="96">
        <f t="shared" si="4"/>
        <v>66339</v>
      </c>
      <c r="N279" s="212"/>
    </row>
    <row r="280" spans="2:14" x14ac:dyDescent="0.25">
      <c r="B280" s="103">
        <v>45717</v>
      </c>
      <c r="C280" s="256">
        <v>45717</v>
      </c>
      <c r="D280" s="130">
        <v>10674</v>
      </c>
      <c r="E280" s="127" t="s">
        <v>658</v>
      </c>
      <c r="F280" s="128" t="s">
        <v>145</v>
      </c>
      <c r="G280" s="128" t="s">
        <v>146</v>
      </c>
      <c r="H280" s="128"/>
      <c r="I280" s="128">
        <v>0</v>
      </c>
      <c r="J280" s="95">
        <v>216</v>
      </c>
      <c r="K280" s="132">
        <v>150.68</v>
      </c>
      <c r="L280" s="96">
        <f t="shared" si="4"/>
        <v>32546.880000000001</v>
      </c>
      <c r="N280" s="212"/>
    </row>
    <row r="281" spans="2:14" x14ac:dyDescent="0.25">
      <c r="B281" s="103">
        <v>45717</v>
      </c>
      <c r="C281" s="256">
        <v>45717</v>
      </c>
      <c r="D281" s="126">
        <v>14530</v>
      </c>
      <c r="E281" s="127" t="s">
        <v>659</v>
      </c>
      <c r="F281" s="128" t="s">
        <v>145</v>
      </c>
      <c r="G281" s="128" t="s">
        <v>146</v>
      </c>
      <c r="H281" s="128"/>
      <c r="I281" s="128">
        <v>0</v>
      </c>
      <c r="J281" s="95">
        <v>12</v>
      </c>
      <c r="K281" s="131">
        <v>450</v>
      </c>
      <c r="L281" s="96">
        <f t="shared" si="4"/>
        <v>5400</v>
      </c>
      <c r="N281" s="212"/>
    </row>
    <row r="282" spans="2:14" x14ac:dyDescent="0.25">
      <c r="B282" s="103">
        <v>45717</v>
      </c>
      <c r="C282" s="256">
        <v>45717</v>
      </c>
      <c r="D282" s="126">
        <v>1400</v>
      </c>
      <c r="E282" s="127" t="s">
        <v>660</v>
      </c>
      <c r="F282" s="128" t="s">
        <v>145</v>
      </c>
      <c r="G282" s="128" t="s">
        <v>146</v>
      </c>
      <c r="H282" s="128"/>
      <c r="I282" s="128">
        <v>24</v>
      </c>
      <c r="J282" s="95">
        <v>24</v>
      </c>
      <c r="K282" s="131">
        <v>1950</v>
      </c>
      <c r="L282" s="96">
        <f t="shared" si="4"/>
        <v>46800</v>
      </c>
      <c r="N282" s="212"/>
    </row>
    <row r="283" spans="2:14" x14ac:dyDescent="0.25">
      <c r="B283" s="103">
        <v>45717</v>
      </c>
      <c r="C283" s="256">
        <v>45717</v>
      </c>
      <c r="D283" s="126">
        <v>1048</v>
      </c>
      <c r="E283" s="127" t="s">
        <v>661</v>
      </c>
      <c r="F283" s="128" t="s">
        <v>145</v>
      </c>
      <c r="G283" s="128" t="s">
        <v>146</v>
      </c>
      <c r="H283" s="128"/>
      <c r="I283" s="128">
        <v>72</v>
      </c>
      <c r="J283" s="95">
        <v>1296</v>
      </c>
      <c r="K283" s="131">
        <v>231.39</v>
      </c>
      <c r="L283" s="96">
        <f t="shared" si="4"/>
        <v>299881.44</v>
      </c>
      <c r="N283" s="212"/>
    </row>
    <row r="284" spans="2:14" x14ac:dyDescent="0.25">
      <c r="B284" s="103">
        <v>45717</v>
      </c>
      <c r="C284" s="256">
        <v>45717</v>
      </c>
      <c r="D284" s="130">
        <v>1051</v>
      </c>
      <c r="E284" s="127" t="s">
        <v>662</v>
      </c>
      <c r="F284" s="128" t="s">
        <v>145</v>
      </c>
      <c r="G284" s="128" t="s">
        <v>146</v>
      </c>
      <c r="H284" s="128"/>
      <c r="I284" s="128">
        <v>36</v>
      </c>
      <c r="J284" s="95">
        <v>288</v>
      </c>
      <c r="K284" s="131">
        <v>233.8</v>
      </c>
      <c r="L284" s="96">
        <f t="shared" si="4"/>
        <v>67334.400000000009</v>
      </c>
      <c r="N284" s="212"/>
    </row>
    <row r="285" spans="2:14" x14ac:dyDescent="0.25">
      <c r="B285" s="103">
        <v>45717</v>
      </c>
      <c r="C285" s="256">
        <v>45717</v>
      </c>
      <c r="D285" s="126">
        <v>1492</v>
      </c>
      <c r="E285" s="127" t="s">
        <v>663</v>
      </c>
      <c r="F285" s="128" t="s">
        <v>145</v>
      </c>
      <c r="G285" s="128" t="s">
        <v>146</v>
      </c>
      <c r="H285" s="128"/>
      <c r="I285" s="128">
        <v>36</v>
      </c>
      <c r="J285" s="95">
        <v>648</v>
      </c>
      <c r="K285" s="129">
        <v>232.2</v>
      </c>
      <c r="L285" s="96">
        <f t="shared" si="4"/>
        <v>150465.60000000001</v>
      </c>
      <c r="N285" s="212"/>
    </row>
    <row r="286" spans="2:14" x14ac:dyDescent="0.25">
      <c r="B286" s="103">
        <v>45717</v>
      </c>
      <c r="C286" s="256">
        <v>45717</v>
      </c>
      <c r="D286" s="130">
        <v>1052</v>
      </c>
      <c r="E286" s="127" t="s">
        <v>664</v>
      </c>
      <c r="F286" s="128" t="s">
        <v>145</v>
      </c>
      <c r="G286" s="128" t="s">
        <v>146</v>
      </c>
      <c r="H286" s="128"/>
      <c r="I286" s="128">
        <v>36</v>
      </c>
      <c r="J286" s="95">
        <v>72</v>
      </c>
      <c r="K286" s="133">
        <v>268.73</v>
      </c>
      <c r="L286" s="96">
        <f t="shared" si="4"/>
        <v>19348.560000000001</v>
      </c>
      <c r="N286" s="212"/>
    </row>
    <row r="287" spans="2:14" x14ac:dyDescent="0.25">
      <c r="B287" s="103">
        <v>45717</v>
      </c>
      <c r="C287" s="256">
        <v>45717</v>
      </c>
      <c r="D287" s="130">
        <v>1053</v>
      </c>
      <c r="E287" s="127" t="s">
        <v>665</v>
      </c>
      <c r="F287" s="128" t="s">
        <v>145</v>
      </c>
      <c r="G287" s="128" t="s">
        <v>146</v>
      </c>
      <c r="H287" s="128"/>
      <c r="I287" s="128">
        <v>0</v>
      </c>
      <c r="J287" s="95">
        <v>156</v>
      </c>
      <c r="K287" s="131">
        <v>854</v>
      </c>
      <c r="L287" s="96">
        <f t="shared" si="4"/>
        <v>133224</v>
      </c>
      <c r="N287" s="212"/>
    </row>
    <row r="288" spans="2:14" x14ac:dyDescent="0.25">
      <c r="B288" s="103">
        <v>45717</v>
      </c>
      <c r="C288" s="256">
        <v>45717</v>
      </c>
      <c r="D288" s="126">
        <v>1054</v>
      </c>
      <c r="E288" s="127" t="s">
        <v>666</v>
      </c>
      <c r="F288" s="128" t="s">
        <v>145</v>
      </c>
      <c r="G288" s="128" t="s">
        <v>146</v>
      </c>
      <c r="H288" s="128"/>
      <c r="I288" s="128">
        <v>36</v>
      </c>
      <c r="J288" s="95">
        <v>348</v>
      </c>
      <c r="K288" s="133">
        <v>622.61</v>
      </c>
      <c r="L288" s="96">
        <f t="shared" si="4"/>
        <v>216668.28</v>
      </c>
      <c r="N288" s="212"/>
    </row>
    <row r="289" spans="2:14" x14ac:dyDescent="0.25">
      <c r="B289" s="103">
        <v>45717</v>
      </c>
      <c r="C289" s="256">
        <v>45717</v>
      </c>
      <c r="D289" s="130">
        <v>1404</v>
      </c>
      <c r="E289" s="127" t="s">
        <v>667</v>
      </c>
      <c r="F289" s="128" t="s">
        <v>145</v>
      </c>
      <c r="G289" s="128" t="s">
        <v>146</v>
      </c>
      <c r="H289" s="128"/>
      <c r="I289" s="128">
        <v>0</v>
      </c>
      <c r="J289" s="95">
        <v>36</v>
      </c>
      <c r="K289" s="129">
        <v>1066.75</v>
      </c>
      <c r="L289" s="96">
        <f t="shared" si="4"/>
        <v>38403</v>
      </c>
      <c r="N289" s="212"/>
    </row>
    <row r="290" spans="2:14" x14ac:dyDescent="0.25">
      <c r="B290" s="103">
        <v>45717</v>
      </c>
      <c r="C290" s="256">
        <v>45717</v>
      </c>
      <c r="D290" s="130">
        <v>1055</v>
      </c>
      <c r="E290" s="127" t="s">
        <v>668</v>
      </c>
      <c r="F290" s="128" t="s">
        <v>145</v>
      </c>
      <c r="G290" s="128" t="s">
        <v>146</v>
      </c>
      <c r="H290" s="128"/>
      <c r="I290" s="128">
        <v>1300</v>
      </c>
      <c r="J290" s="95">
        <v>694</v>
      </c>
      <c r="K290" s="131">
        <v>4.5999999999999996</v>
      </c>
      <c r="L290" s="96">
        <f t="shared" si="4"/>
        <v>3192.3999999999996</v>
      </c>
      <c r="N290" s="212"/>
    </row>
    <row r="291" spans="2:14" x14ac:dyDescent="0.25">
      <c r="B291" s="103">
        <v>45717</v>
      </c>
      <c r="C291" s="256">
        <v>45717</v>
      </c>
      <c r="D291" s="130">
        <v>16567</v>
      </c>
      <c r="E291" s="127" t="s">
        <v>1942</v>
      </c>
      <c r="F291" s="128" t="s">
        <v>145</v>
      </c>
      <c r="G291" s="128" t="s">
        <v>146</v>
      </c>
      <c r="H291" s="128"/>
      <c r="I291" s="128">
        <v>26</v>
      </c>
      <c r="J291" s="95">
        <v>192</v>
      </c>
      <c r="K291" s="129">
        <v>129.32999999999998</v>
      </c>
      <c r="L291" s="96">
        <f t="shared" si="4"/>
        <v>24831.359999999997</v>
      </c>
      <c r="N291" s="212"/>
    </row>
    <row r="292" spans="2:14" x14ac:dyDescent="0.25">
      <c r="B292" s="103">
        <v>45717</v>
      </c>
      <c r="C292" s="256">
        <v>45717</v>
      </c>
      <c r="D292" s="130">
        <v>6291</v>
      </c>
      <c r="E292" s="127" t="s">
        <v>669</v>
      </c>
      <c r="F292" s="128" t="s">
        <v>145</v>
      </c>
      <c r="G292" s="128" t="s">
        <v>146</v>
      </c>
      <c r="H292" s="128"/>
      <c r="I292" s="128">
        <v>0</v>
      </c>
      <c r="J292" s="95">
        <v>4</v>
      </c>
      <c r="K292" s="129">
        <v>43960</v>
      </c>
      <c r="L292" s="96">
        <f t="shared" si="4"/>
        <v>175840</v>
      </c>
      <c r="N292" s="212"/>
    </row>
    <row r="293" spans="2:14" x14ac:dyDescent="0.25">
      <c r="B293" s="103">
        <v>45717</v>
      </c>
      <c r="C293" s="256">
        <v>45717</v>
      </c>
      <c r="D293" s="130">
        <v>1061</v>
      </c>
      <c r="E293" s="127" t="s">
        <v>1943</v>
      </c>
      <c r="F293" s="128" t="s">
        <v>145</v>
      </c>
      <c r="G293" s="128" t="s">
        <v>146</v>
      </c>
      <c r="H293" s="128">
        <v>498</v>
      </c>
      <c r="I293" s="128">
        <v>50</v>
      </c>
      <c r="J293" s="95">
        <v>448</v>
      </c>
      <c r="K293" s="131">
        <v>909.78</v>
      </c>
      <c r="L293" s="96">
        <f t="shared" si="4"/>
        <v>407581.44</v>
      </c>
      <c r="N293" s="212"/>
    </row>
    <row r="294" spans="2:14" x14ac:dyDescent="0.25">
      <c r="B294" s="103">
        <v>45717</v>
      </c>
      <c r="C294" s="256">
        <v>45717</v>
      </c>
      <c r="D294" s="130">
        <v>1078</v>
      </c>
      <c r="E294" s="127" t="s">
        <v>670</v>
      </c>
      <c r="F294" s="128" t="s">
        <v>145</v>
      </c>
      <c r="G294" s="128" t="s">
        <v>146</v>
      </c>
      <c r="H294" s="128">
        <v>1200</v>
      </c>
      <c r="I294" s="128">
        <v>1516</v>
      </c>
      <c r="J294" s="95">
        <v>239334</v>
      </c>
      <c r="K294" s="131">
        <v>6.49</v>
      </c>
      <c r="L294" s="96">
        <f t="shared" si="4"/>
        <v>1553277.6600000001</v>
      </c>
      <c r="N294" s="212"/>
    </row>
    <row r="295" spans="2:14" x14ac:dyDescent="0.25">
      <c r="B295" s="103">
        <v>45717</v>
      </c>
      <c r="C295" s="256">
        <v>45717</v>
      </c>
      <c r="D295" s="130">
        <v>1071</v>
      </c>
      <c r="E295" s="127" t="s">
        <v>1724</v>
      </c>
      <c r="F295" s="128" t="s">
        <v>145</v>
      </c>
      <c r="G295" s="128" t="s">
        <v>146</v>
      </c>
      <c r="H295" s="128">
        <v>5000</v>
      </c>
      <c r="I295" s="128">
        <v>6050</v>
      </c>
      <c r="J295" s="95">
        <v>7430</v>
      </c>
      <c r="K295" s="131">
        <v>4.8900000000000006</v>
      </c>
      <c r="L295" s="96">
        <f t="shared" si="4"/>
        <v>36332.700000000004</v>
      </c>
      <c r="N295" s="212"/>
    </row>
    <row r="296" spans="2:14" x14ac:dyDescent="0.25">
      <c r="B296" s="103">
        <v>45717</v>
      </c>
      <c r="C296" s="256">
        <v>45717</v>
      </c>
      <c r="D296" s="130">
        <v>1072</v>
      </c>
      <c r="E296" s="127" t="s">
        <v>671</v>
      </c>
      <c r="F296" s="128" t="s">
        <v>145</v>
      </c>
      <c r="G296" s="128" t="s">
        <v>146</v>
      </c>
      <c r="H296" s="128">
        <v>1000</v>
      </c>
      <c r="I296" s="128">
        <v>1000</v>
      </c>
      <c r="J296" s="95">
        <v>1850</v>
      </c>
      <c r="K296" s="129">
        <v>9.1999999999999993</v>
      </c>
      <c r="L296" s="96">
        <f t="shared" si="4"/>
        <v>17020</v>
      </c>
      <c r="N296" s="212"/>
    </row>
    <row r="297" spans="2:14" x14ac:dyDescent="0.25">
      <c r="B297" s="103">
        <v>45717</v>
      </c>
      <c r="C297" s="256">
        <v>45717</v>
      </c>
      <c r="D297" s="126">
        <v>1073</v>
      </c>
      <c r="E297" s="127" t="s">
        <v>672</v>
      </c>
      <c r="F297" s="128" t="s">
        <v>145</v>
      </c>
      <c r="G297" s="128" t="s">
        <v>146</v>
      </c>
      <c r="H297" s="128"/>
      <c r="I297" s="128">
        <v>1500</v>
      </c>
      <c r="J297" s="95">
        <v>94500</v>
      </c>
      <c r="K297" s="131">
        <v>3.98</v>
      </c>
      <c r="L297" s="96">
        <f t="shared" si="4"/>
        <v>376110</v>
      </c>
      <c r="N297" s="212"/>
    </row>
    <row r="298" spans="2:14" x14ac:dyDescent="0.25">
      <c r="B298" s="103">
        <v>45717</v>
      </c>
      <c r="C298" s="256">
        <v>45717</v>
      </c>
      <c r="D298" s="130">
        <v>1075</v>
      </c>
      <c r="E298" s="127" t="s">
        <v>673</v>
      </c>
      <c r="F298" s="128" t="s">
        <v>145</v>
      </c>
      <c r="G298" s="128" t="s">
        <v>146</v>
      </c>
      <c r="H298" s="128"/>
      <c r="I298" s="128">
        <v>1100</v>
      </c>
      <c r="J298" s="95">
        <v>1450</v>
      </c>
      <c r="K298" s="131">
        <v>3.41</v>
      </c>
      <c r="L298" s="96">
        <f t="shared" si="4"/>
        <v>4944.5</v>
      </c>
      <c r="N298" s="212"/>
    </row>
    <row r="299" spans="2:14" x14ac:dyDescent="0.25">
      <c r="B299" s="103">
        <v>45717</v>
      </c>
      <c r="C299" s="256">
        <v>45717</v>
      </c>
      <c r="D299" s="130">
        <v>1076</v>
      </c>
      <c r="E299" s="127" t="s">
        <v>674</v>
      </c>
      <c r="F299" s="128" t="s">
        <v>145</v>
      </c>
      <c r="G299" s="128" t="s">
        <v>146</v>
      </c>
      <c r="H299" s="128"/>
      <c r="I299" s="128">
        <v>130</v>
      </c>
      <c r="J299" s="95">
        <v>37</v>
      </c>
      <c r="K299" s="131">
        <v>47.2</v>
      </c>
      <c r="L299" s="96">
        <f t="shared" si="4"/>
        <v>1746.4</v>
      </c>
      <c r="N299" s="212"/>
    </row>
    <row r="300" spans="2:14" x14ac:dyDescent="0.25">
      <c r="B300" s="103">
        <v>45717</v>
      </c>
      <c r="C300" s="256">
        <v>45717</v>
      </c>
      <c r="D300" s="130">
        <v>11751</v>
      </c>
      <c r="E300" s="127" t="s">
        <v>675</v>
      </c>
      <c r="F300" s="128" t="s">
        <v>145</v>
      </c>
      <c r="G300" s="128" t="s">
        <v>146</v>
      </c>
      <c r="H300" s="128"/>
      <c r="I300" s="128">
        <v>600</v>
      </c>
      <c r="J300" s="95">
        <v>1400</v>
      </c>
      <c r="K300" s="131">
        <v>5.9</v>
      </c>
      <c r="L300" s="96">
        <f t="shared" si="4"/>
        <v>8260</v>
      </c>
      <c r="N300" s="212"/>
    </row>
    <row r="301" spans="2:14" x14ac:dyDescent="0.25">
      <c r="B301" s="103">
        <v>45717</v>
      </c>
      <c r="C301" s="256">
        <v>45717</v>
      </c>
      <c r="D301" s="130">
        <v>6247</v>
      </c>
      <c r="E301" s="127" t="s">
        <v>676</v>
      </c>
      <c r="F301" s="128" t="s">
        <v>145</v>
      </c>
      <c r="G301" s="128" t="s">
        <v>146</v>
      </c>
      <c r="H301" s="128"/>
      <c r="I301" s="128">
        <v>140</v>
      </c>
      <c r="J301" s="95">
        <v>4010</v>
      </c>
      <c r="K301" s="129">
        <v>5.19</v>
      </c>
      <c r="L301" s="96">
        <f t="shared" si="4"/>
        <v>20811.900000000001</v>
      </c>
      <c r="N301" s="212"/>
    </row>
    <row r="302" spans="2:14" x14ac:dyDescent="0.25">
      <c r="B302" s="103">
        <v>45717</v>
      </c>
      <c r="C302" s="256">
        <v>45717</v>
      </c>
      <c r="D302" s="126">
        <v>10089</v>
      </c>
      <c r="E302" s="127" t="s">
        <v>677</v>
      </c>
      <c r="F302" s="128" t="s">
        <v>145</v>
      </c>
      <c r="G302" s="128" t="s">
        <v>146</v>
      </c>
      <c r="H302" s="128"/>
      <c r="I302" s="128">
        <v>0</v>
      </c>
      <c r="J302" s="95">
        <v>95</v>
      </c>
      <c r="K302" s="129">
        <v>30.580000000000002</v>
      </c>
      <c r="L302" s="96">
        <f t="shared" si="4"/>
        <v>2905.1000000000004</v>
      </c>
      <c r="N302" s="212"/>
    </row>
    <row r="303" spans="2:14" x14ac:dyDescent="0.25">
      <c r="B303" s="103">
        <v>45717</v>
      </c>
      <c r="C303" s="256">
        <v>45717</v>
      </c>
      <c r="D303" s="130">
        <v>1022</v>
      </c>
      <c r="E303" s="127" t="s">
        <v>678</v>
      </c>
      <c r="F303" s="128" t="s">
        <v>411</v>
      </c>
      <c r="G303" s="128" t="s">
        <v>421</v>
      </c>
      <c r="H303" s="128"/>
      <c r="I303" s="128">
        <v>10</v>
      </c>
      <c r="J303" s="95">
        <v>92</v>
      </c>
      <c r="K303" s="129">
        <v>40</v>
      </c>
      <c r="L303" s="96">
        <f t="shared" si="4"/>
        <v>3680</v>
      </c>
      <c r="N303" s="212"/>
    </row>
    <row r="304" spans="2:14" x14ac:dyDescent="0.25">
      <c r="B304" s="103">
        <v>45717</v>
      </c>
      <c r="C304" s="256">
        <v>45717</v>
      </c>
      <c r="D304" s="130">
        <v>10109</v>
      </c>
      <c r="E304" s="127" t="s">
        <v>679</v>
      </c>
      <c r="F304" s="128" t="s">
        <v>145</v>
      </c>
      <c r="G304" s="128" t="s">
        <v>146</v>
      </c>
      <c r="H304" s="128"/>
      <c r="I304" s="128">
        <v>100</v>
      </c>
      <c r="J304" s="95">
        <v>3000</v>
      </c>
      <c r="K304" s="132">
        <v>310</v>
      </c>
      <c r="L304" s="96">
        <f t="shared" si="4"/>
        <v>930000</v>
      </c>
      <c r="N304" s="212"/>
    </row>
    <row r="305" spans="2:14" x14ac:dyDescent="0.25">
      <c r="B305" s="103">
        <v>45717</v>
      </c>
      <c r="C305" s="256">
        <v>45717</v>
      </c>
      <c r="D305" s="130">
        <v>17092</v>
      </c>
      <c r="E305" s="127" t="s">
        <v>680</v>
      </c>
      <c r="F305" s="128" t="s">
        <v>411</v>
      </c>
      <c r="G305" s="128" t="s">
        <v>415</v>
      </c>
      <c r="H305" s="128">
        <v>2550</v>
      </c>
      <c r="I305" s="128">
        <v>980</v>
      </c>
      <c r="J305" s="95">
        <v>2000</v>
      </c>
      <c r="K305" s="131">
        <v>477.8</v>
      </c>
      <c r="L305" s="96">
        <f t="shared" si="4"/>
        <v>955600</v>
      </c>
      <c r="N305" s="212"/>
    </row>
    <row r="306" spans="2:14" x14ac:dyDescent="0.25">
      <c r="B306" s="103">
        <v>45717</v>
      </c>
      <c r="C306" s="256">
        <v>45717</v>
      </c>
      <c r="D306" s="126">
        <v>1085</v>
      </c>
      <c r="E306" s="127" t="s">
        <v>681</v>
      </c>
      <c r="F306" s="128" t="s">
        <v>145</v>
      </c>
      <c r="G306" s="128" t="s">
        <v>682</v>
      </c>
      <c r="H306" s="128"/>
      <c r="I306" s="128">
        <v>0</v>
      </c>
      <c r="J306" s="95">
        <v>27</v>
      </c>
      <c r="K306" s="131">
        <v>10460</v>
      </c>
      <c r="L306" s="96">
        <f t="shared" si="4"/>
        <v>282420</v>
      </c>
      <c r="N306" s="212"/>
    </row>
    <row r="307" spans="2:14" x14ac:dyDescent="0.25">
      <c r="B307" s="103">
        <v>45717</v>
      </c>
      <c r="C307" s="256">
        <v>45717</v>
      </c>
      <c r="D307" s="130">
        <v>5288</v>
      </c>
      <c r="E307" s="127" t="s">
        <v>683</v>
      </c>
      <c r="F307" s="128" t="s">
        <v>411</v>
      </c>
      <c r="G307" s="128" t="s">
        <v>421</v>
      </c>
      <c r="H307" s="128"/>
      <c r="I307" s="128">
        <v>20</v>
      </c>
      <c r="J307" s="95">
        <v>210</v>
      </c>
      <c r="K307" s="129">
        <v>642.5</v>
      </c>
      <c r="L307" s="96">
        <f t="shared" si="4"/>
        <v>134925</v>
      </c>
      <c r="N307" s="212"/>
    </row>
    <row r="308" spans="2:14" x14ac:dyDescent="0.25">
      <c r="B308" s="103">
        <v>45717</v>
      </c>
      <c r="C308" s="256">
        <v>45717</v>
      </c>
      <c r="D308" s="130">
        <v>1334</v>
      </c>
      <c r="E308" s="127" t="s">
        <v>684</v>
      </c>
      <c r="F308" s="128" t="s">
        <v>411</v>
      </c>
      <c r="G308" s="128" t="s">
        <v>415</v>
      </c>
      <c r="H308" s="128"/>
      <c r="I308" s="128">
        <v>0</v>
      </c>
      <c r="J308" s="95">
        <v>44</v>
      </c>
      <c r="K308" s="133">
        <v>300</v>
      </c>
      <c r="L308" s="96">
        <f t="shared" si="4"/>
        <v>13200</v>
      </c>
      <c r="N308" s="212"/>
    </row>
    <row r="309" spans="2:14" x14ac:dyDescent="0.25">
      <c r="B309" s="103">
        <v>45717</v>
      </c>
      <c r="C309" s="256">
        <v>45717</v>
      </c>
      <c r="D309" s="130">
        <v>1082</v>
      </c>
      <c r="E309" s="127" t="s">
        <v>685</v>
      </c>
      <c r="F309" s="128" t="s">
        <v>145</v>
      </c>
      <c r="G309" s="128" t="s">
        <v>146</v>
      </c>
      <c r="H309" s="128"/>
      <c r="I309" s="128">
        <v>0</v>
      </c>
      <c r="J309" s="95">
        <v>10</v>
      </c>
      <c r="K309" s="132">
        <v>40135.9</v>
      </c>
      <c r="L309" s="96">
        <f t="shared" si="4"/>
        <v>401359</v>
      </c>
      <c r="N309" s="212"/>
    </row>
    <row r="310" spans="2:14" x14ac:dyDescent="0.25">
      <c r="B310" s="103">
        <v>45717</v>
      </c>
      <c r="C310" s="256">
        <v>45717</v>
      </c>
      <c r="D310" s="130">
        <v>22170</v>
      </c>
      <c r="E310" s="127" t="s">
        <v>686</v>
      </c>
      <c r="F310" s="128" t="s">
        <v>145</v>
      </c>
      <c r="G310" s="128" t="s">
        <v>146</v>
      </c>
      <c r="H310" s="128"/>
      <c r="I310" s="128">
        <v>0</v>
      </c>
      <c r="J310" s="95">
        <v>16</v>
      </c>
      <c r="K310" s="132">
        <v>41677.599999999999</v>
      </c>
      <c r="L310" s="96">
        <f t="shared" si="4"/>
        <v>666841.59999999998</v>
      </c>
      <c r="N310" s="212"/>
    </row>
    <row r="311" spans="2:14" x14ac:dyDescent="0.25">
      <c r="B311" s="103">
        <v>45717</v>
      </c>
      <c r="C311" s="256">
        <v>45717</v>
      </c>
      <c r="D311" s="126">
        <v>1103</v>
      </c>
      <c r="E311" s="127" t="s">
        <v>687</v>
      </c>
      <c r="F311" s="128" t="s">
        <v>411</v>
      </c>
      <c r="G311" s="128" t="s">
        <v>415</v>
      </c>
      <c r="H311" s="128"/>
      <c r="I311" s="128">
        <v>0</v>
      </c>
      <c r="J311" s="95">
        <v>140</v>
      </c>
      <c r="K311" s="131">
        <v>3500</v>
      </c>
      <c r="L311" s="96">
        <f t="shared" si="4"/>
        <v>490000</v>
      </c>
      <c r="N311" s="212"/>
    </row>
    <row r="312" spans="2:14" x14ac:dyDescent="0.25">
      <c r="B312" s="103">
        <v>45717</v>
      </c>
      <c r="C312" s="256">
        <v>45717</v>
      </c>
      <c r="D312" s="130">
        <v>11439</v>
      </c>
      <c r="E312" s="127" t="s">
        <v>1944</v>
      </c>
      <c r="F312" s="128" t="s">
        <v>411</v>
      </c>
      <c r="G312" s="128" t="s">
        <v>146</v>
      </c>
      <c r="H312" s="128">
        <v>180</v>
      </c>
      <c r="I312" s="128">
        <v>30</v>
      </c>
      <c r="J312" s="95">
        <v>150</v>
      </c>
      <c r="K312" s="132">
        <v>51.36</v>
      </c>
      <c r="L312" s="96">
        <f t="shared" si="4"/>
        <v>7704</v>
      </c>
      <c r="N312" s="212"/>
    </row>
    <row r="313" spans="2:14" x14ac:dyDescent="0.25">
      <c r="B313" s="103">
        <v>45728</v>
      </c>
      <c r="C313" s="256">
        <v>45728</v>
      </c>
      <c r="D313" s="130">
        <v>20496</v>
      </c>
      <c r="E313" s="127" t="s">
        <v>1945</v>
      </c>
      <c r="F313" s="128" t="s">
        <v>1946</v>
      </c>
      <c r="G313" s="128" t="s">
        <v>146</v>
      </c>
      <c r="H313" s="128">
        <v>180</v>
      </c>
      <c r="I313" s="128">
        <v>30</v>
      </c>
      <c r="J313" s="95">
        <v>150</v>
      </c>
      <c r="K313" s="132">
        <v>51.36</v>
      </c>
      <c r="L313" s="96">
        <f t="shared" si="4"/>
        <v>7704</v>
      </c>
      <c r="N313" s="212"/>
    </row>
    <row r="314" spans="2:14" x14ac:dyDescent="0.25">
      <c r="B314" s="103">
        <v>45717</v>
      </c>
      <c r="C314" s="256">
        <v>45717</v>
      </c>
      <c r="D314" s="130">
        <v>1105</v>
      </c>
      <c r="E314" s="127" t="s">
        <v>688</v>
      </c>
      <c r="F314" s="128" t="s">
        <v>411</v>
      </c>
      <c r="G314" s="128" t="s">
        <v>415</v>
      </c>
      <c r="H314" s="128"/>
      <c r="I314" s="128">
        <v>39</v>
      </c>
      <c r="J314" s="95">
        <v>403</v>
      </c>
      <c r="K314" s="131">
        <v>154</v>
      </c>
      <c r="L314" s="96">
        <f t="shared" si="4"/>
        <v>62062</v>
      </c>
      <c r="N314" s="212"/>
    </row>
    <row r="315" spans="2:14" x14ac:dyDescent="0.25">
      <c r="B315" s="103">
        <v>45717</v>
      </c>
      <c r="C315" s="256">
        <v>45717</v>
      </c>
      <c r="D315" s="130">
        <v>1083</v>
      </c>
      <c r="E315" s="127" t="s">
        <v>1947</v>
      </c>
      <c r="F315" s="128" t="s">
        <v>145</v>
      </c>
      <c r="G315" s="128" t="s">
        <v>146</v>
      </c>
      <c r="H315" s="128">
        <v>150</v>
      </c>
      <c r="I315" s="128">
        <v>25</v>
      </c>
      <c r="J315" s="95">
        <v>125</v>
      </c>
      <c r="K315" s="131">
        <v>4150</v>
      </c>
      <c r="L315" s="96">
        <f t="shared" si="4"/>
        <v>518750</v>
      </c>
      <c r="N315" s="212"/>
    </row>
    <row r="316" spans="2:14" x14ac:dyDescent="0.25">
      <c r="B316" s="103">
        <v>45717</v>
      </c>
      <c r="C316" s="256">
        <v>45717</v>
      </c>
      <c r="D316" s="126">
        <v>1104</v>
      </c>
      <c r="E316" s="127" t="s">
        <v>689</v>
      </c>
      <c r="F316" s="128" t="s">
        <v>411</v>
      </c>
      <c r="G316" s="128" t="s">
        <v>146</v>
      </c>
      <c r="H316" s="128"/>
      <c r="I316" s="128">
        <v>4</v>
      </c>
      <c r="J316" s="95">
        <v>85</v>
      </c>
      <c r="K316" s="131">
        <v>880</v>
      </c>
      <c r="L316" s="96">
        <f t="shared" si="4"/>
        <v>74800</v>
      </c>
      <c r="N316" s="212"/>
    </row>
    <row r="317" spans="2:14" x14ac:dyDescent="0.25">
      <c r="B317" s="103">
        <v>45717</v>
      </c>
      <c r="C317" s="256">
        <v>45717</v>
      </c>
      <c r="D317" s="126">
        <v>1106</v>
      </c>
      <c r="E317" s="127" t="s">
        <v>690</v>
      </c>
      <c r="F317" s="128" t="s">
        <v>411</v>
      </c>
      <c r="G317" s="128" t="s">
        <v>415</v>
      </c>
      <c r="H317" s="128"/>
      <c r="I317" s="128">
        <v>11</v>
      </c>
      <c r="J317" s="95">
        <v>93</v>
      </c>
      <c r="K317" s="131">
        <v>250</v>
      </c>
      <c r="L317" s="96">
        <f t="shared" si="4"/>
        <v>23250</v>
      </c>
      <c r="N317" s="212"/>
    </row>
    <row r="318" spans="2:14" x14ac:dyDescent="0.25">
      <c r="B318" s="103">
        <v>45717</v>
      </c>
      <c r="C318" s="256">
        <v>45717</v>
      </c>
      <c r="D318" s="126">
        <v>1107</v>
      </c>
      <c r="E318" s="127" t="s">
        <v>691</v>
      </c>
      <c r="F318" s="128" t="s">
        <v>411</v>
      </c>
      <c r="G318" s="128" t="s">
        <v>146</v>
      </c>
      <c r="H318" s="128"/>
      <c r="I318" s="128">
        <v>9</v>
      </c>
      <c r="J318" s="95">
        <v>142</v>
      </c>
      <c r="K318" s="131">
        <v>360</v>
      </c>
      <c r="L318" s="96">
        <f t="shared" si="4"/>
        <v>51120</v>
      </c>
      <c r="N318" s="212"/>
    </row>
    <row r="319" spans="2:14" x14ac:dyDescent="0.25">
      <c r="B319" s="103">
        <v>45717</v>
      </c>
      <c r="C319" s="256">
        <v>45717</v>
      </c>
      <c r="D319" s="130">
        <v>1070</v>
      </c>
      <c r="E319" s="127" t="s">
        <v>692</v>
      </c>
      <c r="F319" s="128" t="s">
        <v>417</v>
      </c>
      <c r="G319" s="128" t="s">
        <v>428</v>
      </c>
      <c r="H319" s="128"/>
      <c r="I319" s="128">
        <v>7</v>
      </c>
      <c r="J319" s="95">
        <v>35</v>
      </c>
      <c r="K319" s="131">
        <v>1395</v>
      </c>
      <c r="L319" s="96">
        <f t="shared" si="4"/>
        <v>48825</v>
      </c>
      <c r="N319" s="212"/>
    </row>
    <row r="320" spans="2:14" x14ac:dyDescent="0.25">
      <c r="B320" s="103">
        <v>45717</v>
      </c>
      <c r="C320" s="256">
        <v>45717</v>
      </c>
      <c r="D320" s="130">
        <v>1084</v>
      </c>
      <c r="E320" s="127" t="s">
        <v>693</v>
      </c>
      <c r="F320" s="128" t="s">
        <v>145</v>
      </c>
      <c r="G320" s="128" t="s">
        <v>146</v>
      </c>
      <c r="H320" s="128"/>
      <c r="I320" s="128">
        <v>60</v>
      </c>
      <c r="J320" s="95">
        <v>111</v>
      </c>
      <c r="K320" s="129">
        <v>265.5</v>
      </c>
      <c r="L320" s="96">
        <f t="shared" si="4"/>
        <v>29470.5</v>
      </c>
      <c r="N320" s="212"/>
    </row>
    <row r="321" spans="2:14" ht="30" x14ac:dyDescent="0.25">
      <c r="B321" s="103">
        <v>45717</v>
      </c>
      <c r="C321" s="256">
        <v>45717</v>
      </c>
      <c r="D321" s="126">
        <v>12715</v>
      </c>
      <c r="E321" s="127" t="s">
        <v>694</v>
      </c>
      <c r="F321" s="128" t="s">
        <v>145</v>
      </c>
      <c r="G321" s="128" t="s">
        <v>146</v>
      </c>
      <c r="H321" s="128"/>
      <c r="I321" s="128">
        <v>0</v>
      </c>
      <c r="J321" s="95">
        <v>145</v>
      </c>
      <c r="K321" s="129">
        <v>2581.25</v>
      </c>
      <c r="L321" s="96">
        <f t="shared" si="4"/>
        <v>374281.25</v>
      </c>
      <c r="N321" s="212"/>
    </row>
    <row r="322" spans="2:14" x14ac:dyDescent="0.25">
      <c r="B322" s="103">
        <v>45717</v>
      </c>
      <c r="C322" s="256">
        <v>45717</v>
      </c>
      <c r="D322" s="126">
        <v>935</v>
      </c>
      <c r="E322" s="127" t="s">
        <v>695</v>
      </c>
      <c r="F322" s="128" t="s">
        <v>145</v>
      </c>
      <c r="G322" s="128" t="s">
        <v>146</v>
      </c>
      <c r="H322" s="128"/>
      <c r="I322" s="128">
        <v>2</v>
      </c>
      <c r="J322" s="95">
        <v>2</v>
      </c>
      <c r="K322" s="131">
        <v>22250</v>
      </c>
      <c r="L322" s="96">
        <f t="shared" si="4"/>
        <v>44500</v>
      </c>
      <c r="N322" s="212"/>
    </row>
    <row r="323" spans="2:14" x14ac:dyDescent="0.25">
      <c r="B323" s="103">
        <v>45717</v>
      </c>
      <c r="C323" s="256">
        <v>45717</v>
      </c>
      <c r="D323" s="126">
        <v>5785</v>
      </c>
      <c r="E323" s="127" t="s">
        <v>696</v>
      </c>
      <c r="F323" s="128" t="s">
        <v>145</v>
      </c>
      <c r="G323" s="128" t="s">
        <v>146</v>
      </c>
      <c r="H323" s="128"/>
      <c r="I323" s="128">
        <v>0</v>
      </c>
      <c r="J323" s="95">
        <v>5</v>
      </c>
      <c r="K323" s="131">
        <v>22250</v>
      </c>
      <c r="L323" s="96">
        <f t="shared" si="4"/>
        <v>111250</v>
      </c>
      <c r="N323" s="212"/>
    </row>
    <row r="324" spans="2:14" x14ac:dyDescent="0.25">
      <c r="B324" s="103">
        <v>45717</v>
      </c>
      <c r="C324" s="256">
        <v>45717</v>
      </c>
      <c r="D324" s="126">
        <v>21735</v>
      </c>
      <c r="E324" s="127" t="s">
        <v>697</v>
      </c>
      <c r="F324" s="128" t="s">
        <v>145</v>
      </c>
      <c r="G324" s="128" t="s">
        <v>146</v>
      </c>
      <c r="H324" s="128"/>
      <c r="I324" s="128">
        <v>0</v>
      </c>
      <c r="J324" s="95">
        <v>7</v>
      </c>
      <c r="K324" s="131">
        <v>2506.2400000000002</v>
      </c>
      <c r="L324" s="96">
        <f t="shared" si="4"/>
        <v>17543.68</v>
      </c>
      <c r="N324" s="212"/>
    </row>
    <row r="325" spans="2:14" x14ac:dyDescent="0.25">
      <c r="B325" s="103">
        <v>45717</v>
      </c>
      <c r="C325" s="256">
        <v>45717</v>
      </c>
      <c r="D325" s="130">
        <v>17983</v>
      </c>
      <c r="E325" s="127" t="s">
        <v>698</v>
      </c>
      <c r="F325" s="128" t="s">
        <v>145</v>
      </c>
      <c r="G325" s="128" t="s">
        <v>146</v>
      </c>
      <c r="H325" s="128"/>
      <c r="I325" s="128">
        <v>0</v>
      </c>
      <c r="J325" s="95">
        <v>29</v>
      </c>
      <c r="K325" s="129">
        <v>3870.4</v>
      </c>
      <c r="L325" s="96">
        <f t="shared" si="4"/>
        <v>112241.60000000001</v>
      </c>
      <c r="N325" s="212"/>
    </row>
    <row r="326" spans="2:14" x14ac:dyDescent="0.25">
      <c r="B326" s="103">
        <v>45717</v>
      </c>
      <c r="C326" s="256">
        <v>45717</v>
      </c>
      <c r="D326" s="130">
        <v>20104</v>
      </c>
      <c r="E326" s="127" t="s">
        <v>699</v>
      </c>
      <c r="F326" s="128" t="s">
        <v>145</v>
      </c>
      <c r="G326" s="128" t="s">
        <v>146</v>
      </c>
      <c r="H326" s="128"/>
      <c r="I326" s="128">
        <v>0</v>
      </c>
      <c r="J326" s="95">
        <v>12</v>
      </c>
      <c r="K326" s="129">
        <v>5015</v>
      </c>
      <c r="L326" s="96">
        <f t="shared" si="4"/>
        <v>60180</v>
      </c>
      <c r="N326" s="212"/>
    </row>
    <row r="327" spans="2:14" x14ac:dyDescent="0.25">
      <c r="B327" s="103">
        <v>45717</v>
      </c>
      <c r="C327" s="256">
        <v>45717</v>
      </c>
      <c r="D327" s="130">
        <v>15396</v>
      </c>
      <c r="E327" s="127" t="s">
        <v>700</v>
      </c>
      <c r="F327" s="128" t="s">
        <v>145</v>
      </c>
      <c r="G327" s="128" t="s">
        <v>146</v>
      </c>
      <c r="H327" s="128"/>
      <c r="I327" s="128">
        <v>0</v>
      </c>
      <c r="J327" s="95">
        <v>13</v>
      </c>
      <c r="K327" s="132">
        <v>5015</v>
      </c>
      <c r="L327" s="96">
        <f t="shared" si="4"/>
        <v>65195</v>
      </c>
      <c r="N327" s="212"/>
    </row>
    <row r="328" spans="2:14" x14ac:dyDescent="0.25">
      <c r="B328" s="103">
        <v>45717</v>
      </c>
      <c r="C328" s="256">
        <v>45717</v>
      </c>
      <c r="D328" s="130">
        <v>20709</v>
      </c>
      <c r="E328" s="127" t="s">
        <v>701</v>
      </c>
      <c r="F328" s="128" t="s">
        <v>145</v>
      </c>
      <c r="G328" s="128" t="s">
        <v>146</v>
      </c>
      <c r="H328" s="128"/>
      <c r="I328" s="128">
        <v>0</v>
      </c>
      <c r="J328" s="95">
        <v>24</v>
      </c>
      <c r="K328" s="129">
        <v>938.72</v>
      </c>
      <c r="L328" s="96">
        <f t="shared" si="4"/>
        <v>22529.279999999999</v>
      </c>
      <c r="N328" s="212"/>
    </row>
    <row r="329" spans="2:14" x14ac:dyDescent="0.25">
      <c r="B329" s="103">
        <v>45717</v>
      </c>
      <c r="C329" s="256">
        <v>45717</v>
      </c>
      <c r="D329" s="126">
        <v>18871</v>
      </c>
      <c r="E329" s="127" t="s">
        <v>702</v>
      </c>
      <c r="F329" s="128" t="s">
        <v>411</v>
      </c>
      <c r="G329" s="128" t="s">
        <v>415</v>
      </c>
      <c r="H329" s="128"/>
      <c r="I329" s="128">
        <v>0</v>
      </c>
      <c r="J329" s="95">
        <v>15</v>
      </c>
      <c r="K329" s="129">
        <v>2300</v>
      </c>
      <c r="L329" s="96">
        <f t="shared" ref="L329:L392" si="5">+K329*J329</f>
        <v>34500</v>
      </c>
      <c r="N329" s="212"/>
    </row>
    <row r="330" spans="2:14" x14ac:dyDescent="0.25">
      <c r="B330" s="103">
        <v>45717</v>
      </c>
      <c r="C330" s="256">
        <v>45717</v>
      </c>
      <c r="D330" s="130">
        <v>9558</v>
      </c>
      <c r="E330" s="127" t="s">
        <v>703</v>
      </c>
      <c r="F330" s="128" t="s">
        <v>411</v>
      </c>
      <c r="G330" s="128" t="s">
        <v>445</v>
      </c>
      <c r="H330" s="128">
        <v>100</v>
      </c>
      <c r="I330" s="128">
        <v>0</v>
      </c>
      <c r="J330" s="95">
        <v>400</v>
      </c>
      <c r="K330" s="131">
        <v>23.64</v>
      </c>
      <c r="L330" s="96">
        <f t="shared" si="5"/>
        <v>9456</v>
      </c>
      <c r="N330" s="212"/>
    </row>
    <row r="331" spans="2:14" x14ac:dyDescent="0.25">
      <c r="B331" s="103">
        <v>45717</v>
      </c>
      <c r="C331" s="256">
        <v>45717</v>
      </c>
      <c r="D331" s="130">
        <v>1115</v>
      </c>
      <c r="E331" s="127" t="s">
        <v>704</v>
      </c>
      <c r="F331" s="128" t="s">
        <v>411</v>
      </c>
      <c r="G331" s="128" t="s">
        <v>146</v>
      </c>
      <c r="H331" s="128">
        <v>30</v>
      </c>
      <c r="I331" s="128">
        <v>18</v>
      </c>
      <c r="J331" s="95">
        <v>55</v>
      </c>
      <c r="K331" s="131">
        <v>78</v>
      </c>
      <c r="L331" s="96">
        <f t="shared" si="5"/>
        <v>4290</v>
      </c>
      <c r="N331" s="212"/>
    </row>
    <row r="332" spans="2:14" x14ac:dyDescent="0.25">
      <c r="B332" s="103">
        <v>45717</v>
      </c>
      <c r="C332" s="256">
        <v>45717</v>
      </c>
      <c r="D332" s="126">
        <v>6449</v>
      </c>
      <c r="E332" s="127" t="s">
        <v>705</v>
      </c>
      <c r="F332" s="128" t="s">
        <v>411</v>
      </c>
      <c r="G332" s="128" t="s">
        <v>146</v>
      </c>
      <c r="H332" s="128"/>
      <c r="I332" s="128">
        <v>0</v>
      </c>
      <c r="J332" s="95">
        <v>8</v>
      </c>
      <c r="K332" s="129">
        <v>17982</v>
      </c>
      <c r="L332" s="96">
        <f t="shared" si="5"/>
        <v>143856</v>
      </c>
      <c r="N332" s="212"/>
    </row>
    <row r="333" spans="2:14" x14ac:dyDescent="0.25">
      <c r="B333" s="103">
        <v>45717</v>
      </c>
      <c r="C333" s="256">
        <v>45717</v>
      </c>
      <c r="D333" s="130">
        <v>12584</v>
      </c>
      <c r="E333" s="127" t="s">
        <v>1571</v>
      </c>
      <c r="F333" s="128" t="s">
        <v>145</v>
      </c>
      <c r="G333" s="128" t="s">
        <v>146</v>
      </c>
      <c r="H333" s="128"/>
      <c r="I333" s="128">
        <v>10</v>
      </c>
      <c r="J333" s="95">
        <v>97</v>
      </c>
      <c r="K333" s="129">
        <v>4630.32</v>
      </c>
      <c r="L333" s="96">
        <f t="shared" si="5"/>
        <v>449141.04</v>
      </c>
      <c r="N333" s="212"/>
    </row>
    <row r="334" spans="2:14" x14ac:dyDescent="0.25">
      <c r="B334" s="103">
        <v>45717</v>
      </c>
      <c r="C334" s="256">
        <v>45717</v>
      </c>
      <c r="D334" s="130">
        <v>280</v>
      </c>
      <c r="E334" s="127" t="s">
        <v>706</v>
      </c>
      <c r="F334" s="128" t="s">
        <v>145</v>
      </c>
      <c r="G334" s="128" t="s">
        <v>146</v>
      </c>
      <c r="H334" s="128"/>
      <c r="I334" s="128">
        <v>0</v>
      </c>
      <c r="J334" s="95">
        <v>198</v>
      </c>
      <c r="K334" s="131">
        <v>257.24</v>
      </c>
      <c r="L334" s="96">
        <f t="shared" si="5"/>
        <v>50933.520000000004</v>
      </c>
      <c r="N334" s="212"/>
    </row>
    <row r="335" spans="2:14" ht="30" x14ac:dyDescent="0.25">
      <c r="B335" s="103">
        <v>45717</v>
      </c>
      <c r="C335" s="256">
        <v>45717</v>
      </c>
      <c r="D335" s="130">
        <v>14361</v>
      </c>
      <c r="E335" s="127" t="s">
        <v>707</v>
      </c>
      <c r="F335" s="128" t="s">
        <v>145</v>
      </c>
      <c r="G335" s="128" t="s">
        <v>146</v>
      </c>
      <c r="H335" s="128"/>
      <c r="I335" s="128">
        <v>0</v>
      </c>
      <c r="J335" s="95">
        <v>1044</v>
      </c>
      <c r="K335" s="131">
        <v>2819.02</v>
      </c>
      <c r="L335" s="96">
        <f t="shared" si="5"/>
        <v>2943056.88</v>
      </c>
      <c r="N335" s="212"/>
    </row>
    <row r="336" spans="2:14" x14ac:dyDescent="0.25">
      <c r="B336" s="103">
        <v>45717</v>
      </c>
      <c r="C336" s="256">
        <v>45717</v>
      </c>
      <c r="D336" s="126">
        <v>20412</v>
      </c>
      <c r="E336" s="127" t="s">
        <v>708</v>
      </c>
      <c r="F336" s="128" t="s">
        <v>145</v>
      </c>
      <c r="G336" s="128" t="s">
        <v>146</v>
      </c>
      <c r="H336" s="128"/>
      <c r="I336" s="128">
        <v>0</v>
      </c>
      <c r="J336" s="95">
        <v>473</v>
      </c>
      <c r="K336" s="129">
        <v>8071.2</v>
      </c>
      <c r="L336" s="96">
        <f t="shared" si="5"/>
        <v>3817677.6</v>
      </c>
      <c r="N336" s="212"/>
    </row>
    <row r="337" spans="2:14" ht="30" x14ac:dyDescent="0.25">
      <c r="B337" s="103">
        <v>45717</v>
      </c>
      <c r="C337" s="256">
        <v>45717</v>
      </c>
      <c r="D337" s="126">
        <v>13810</v>
      </c>
      <c r="E337" s="127" t="s">
        <v>709</v>
      </c>
      <c r="F337" s="128" t="s">
        <v>145</v>
      </c>
      <c r="G337" s="128" t="s">
        <v>146</v>
      </c>
      <c r="H337" s="128"/>
      <c r="I337" s="128">
        <v>0</v>
      </c>
      <c r="J337" s="95">
        <v>691</v>
      </c>
      <c r="K337" s="98">
        <v>1316.88</v>
      </c>
      <c r="L337" s="96">
        <f t="shared" si="5"/>
        <v>909964.08000000007</v>
      </c>
      <c r="N337" s="212"/>
    </row>
    <row r="338" spans="2:14" ht="30" x14ac:dyDescent="0.25">
      <c r="B338" s="103">
        <v>45717</v>
      </c>
      <c r="C338" s="256">
        <v>45717</v>
      </c>
      <c r="D338" s="126">
        <v>1093</v>
      </c>
      <c r="E338" s="127" t="s">
        <v>710</v>
      </c>
      <c r="F338" s="128" t="s">
        <v>145</v>
      </c>
      <c r="G338" s="128" t="s">
        <v>146</v>
      </c>
      <c r="H338" s="128"/>
      <c r="I338" s="128">
        <v>0</v>
      </c>
      <c r="J338" s="95">
        <v>17</v>
      </c>
      <c r="K338" s="129">
        <v>1463.2</v>
      </c>
      <c r="L338" s="96">
        <f t="shared" si="5"/>
        <v>24874.400000000001</v>
      </c>
      <c r="N338" s="212"/>
    </row>
    <row r="339" spans="2:14" x14ac:dyDescent="0.25">
      <c r="B339" s="103">
        <v>45717</v>
      </c>
      <c r="C339" s="256">
        <v>45717</v>
      </c>
      <c r="D339" s="126">
        <v>13828</v>
      </c>
      <c r="E339" s="127" t="s">
        <v>711</v>
      </c>
      <c r="F339" s="128" t="s">
        <v>145</v>
      </c>
      <c r="G339" s="128" t="s">
        <v>146</v>
      </c>
      <c r="H339" s="128"/>
      <c r="I339" s="128">
        <v>0</v>
      </c>
      <c r="J339" s="95">
        <v>1792</v>
      </c>
      <c r="K339" s="129">
        <v>5953.1</v>
      </c>
      <c r="L339" s="96">
        <f t="shared" si="5"/>
        <v>10667955.200000001</v>
      </c>
      <c r="N339" s="212"/>
    </row>
    <row r="340" spans="2:14" ht="30" x14ac:dyDescent="0.25">
      <c r="B340" s="103">
        <v>45717</v>
      </c>
      <c r="C340" s="256">
        <v>45717</v>
      </c>
      <c r="D340" s="126">
        <v>1507</v>
      </c>
      <c r="E340" s="127" t="s">
        <v>712</v>
      </c>
      <c r="F340" s="128" t="s">
        <v>145</v>
      </c>
      <c r="G340" s="128" t="s">
        <v>146</v>
      </c>
      <c r="H340" s="128"/>
      <c r="I340" s="128">
        <v>0</v>
      </c>
      <c r="J340" s="95">
        <v>706</v>
      </c>
      <c r="K340" s="129">
        <v>6995.04</v>
      </c>
      <c r="L340" s="96">
        <f t="shared" si="5"/>
        <v>4938498.24</v>
      </c>
      <c r="N340" s="212"/>
    </row>
    <row r="341" spans="2:14" x14ac:dyDescent="0.25">
      <c r="B341" s="103">
        <v>45717</v>
      </c>
      <c r="C341" s="256">
        <v>45717</v>
      </c>
      <c r="D341" s="126">
        <v>6827</v>
      </c>
      <c r="E341" s="127" t="s">
        <v>713</v>
      </c>
      <c r="F341" s="128" t="s">
        <v>145</v>
      </c>
      <c r="G341" s="128" t="s">
        <v>146</v>
      </c>
      <c r="H341" s="128"/>
      <c r="I341" s="128">
        <v>0</v>
      </c>
      <c r="J341" s="95">
        <v>2516</v>
      </c>
      <c r="K341" s="129">
        <v>3480</v>
      </c>
      <c r="L341" s="96">
        <f t="shared" si="5"/>
        <v>8755680</v>
      </c>
      <c r="N341" s="212"/>
    </row>
    <row r="342" spans="2:14" x14ac:dyDescent="0.25">
      <c r="B342" s="103">
        <v>45717</v>
      </c>
      <c r="C342" s="256">
        <v>45717</v>
      </c>
      <c r="D342" s="130">
        <v>20367</v>
      </c>
      <c r="E342" s="127" t="s">
        <v>714</v>
      </c>
      <c r="F342" s="128" t="s">
        <v>145</v>
      </c>
      <c r="G342" s="128" t="s">
        <v>146</v>
      </c>
      <c r="H342" s="128"/>
      <c r="I342" s="128">
        <v>0</v>
      </c>
      <c r="J342" s="95">
        <v>309</v>
      </c>
      <c r="K342" s="129">
        <v>5900</v>
      </c>
      <c r="L342" s="96">
        <f t="shared" si="5"/>
        <v>1823100</v>
      </c>
      <c r="N342" s="212"/>
    </row>
    <row r="343" spans="2:14" x14ac:dyDescent="0.25">
      <c r="B343" s="103">
        <v>45717</v>
      </c>
      <c r="C343" s="256">
        <v>45717</v>
      </c>
      <c r="D343" s="126">
        <v>15008</v>
      </c>
      <c r="E343" s="127" t="s">
        <v>715</v>
      </c>
      <c r="F343" s="128" t="s">
        <v>417</v>
      </c>
      <c r="G343" s="128" t="s">
        <v>428</v>
      </c>
      <c r="H343" s="128"/>
      <c r="I343" s="128">
        <v>11</v>
      </c>
      <c r="J343" s="95">
        <v>31</v>
      </c>
      <c r="K343" s="98">
        <v>7021</v>
      </c>
      <c r="L343" s="96">
        <f t="shared" si="5"/>
        <v>217651</v>
      </c>
      <c r="N343" s="212"/>
    </row>
    <row r="344" spans="2:14" x14ac:dyDescent="0.25">
      <c r="B344" s="103">
        <v>45717</v>
      </c>
      <c r="C344" s="256">
        <v>45717</v>
      </c>
      <c r="D344" s="126">
        <v>1132</v>
      </c>
      <c r="E344" s="127" t="s">
        <v>716</v>
      </c>
      <c r="F344" s="128" t="s">
        <v>411</v>
      </c>
      <c r="G344" s="128" t="s">
        <v>421</v>
      </c>
      <c r="H344" s="128"/>
      <c r="I344" s="128">
        <v>0</v>
      </c>
      <c r="J344" s="95">
        <v>1169</v>
      </c>
      <c r="K344" s="129">
        <v>1800</v>
      </c>
      <c r="L344" s="96">
        <f t="shared" si="5"/>
        <v>2104200</v>
      </c>
      <c r="N344" s="212"/>
    </row>
    <row r="345" spans="2:14" x14ac:dyDescent="0.25">
      <c r="B345" s="103">
        <v>45717</v>
      </c>
      <c r="C345" s="256">
        <v>45717</v>
      </c>
      <c r="D345" s="130">
        <v>1098</v>
      </c>
      <c r="E345" s="127" t="s">
        <v>717</v>
      </c>
      <c r="F345" s="128" t="s">
        <v>145</v>
      </c>
      <c r="G345" s="128" t="s">
        <v>146</v>
      </c>
      <c r="H345" s="128"/>
      <c r="I345" s="128">
        <v>35</v>
      </c>
      <c r="J345" s="95">
        <v>120</v>
      </c>
      <c r="K345" s="132">
        <v>7.61</v>
      </c>
      <c r="L345" s="96">
        <f t="shared" si="5"/>
        <v>913.2</v>
      </c>
      <c r="N345" s="212"/>
    </row>
    <row r="346" spans="2:14" x14ac:dyDescent="0.25">
      <c r="B346" s="103">
        <v>45717</v>
      </c>
      <c r="C346" s="256">
        <v>45717</v>
      </c>
      <c r="D346" s="130">
        <v>5539</v>
      </c>
      <c r="E346" s="127" t="s">
        <v>1572</v>
      </c>
      <c r="F346" s="128" t="s">
        <v>145</v>
      </c>
      <c r="G346" s="128" t="s">
        <v>146</v>
      </c>
      <c r="H346" s="128"/>
      <c r="I346" s="128">
        <v>0</v>
      </c>
      <c r="J346" s="95">
        <v>90</v>
      </c>
      <c r="K346" s="129">
        <v>6.99</v>
      </c>
      <c r="L346" s="96">
        <f t="shared" si="5"/>
        <v>629.1</v>
      </c>
      <c r="N346" s="212"/>
    </row>
    <row r="347" spans="2:14" x14ac:dyDescent="0.25">
      <c r="B347" s="103">
        <v>45717</v>
      </c>
      <c r="C347" s="256">
        <v>45717</v>
      </c>
      <c r="D347" s="130">
        <v>1099</v>
      </c>
      <c r="E347" s="127" t="s">
        <v>1573</v>
      </c>
      <c r="F347" s="128" t="s">
        <v>145</v>
      </c>
      <c r="G347" s="128" t="s">
        <v>146</v>
      </c>
      <c r="H347" s="128"/>
      <c r="I347" s="128">
        <v>5</v>
      </c>
      <c r="J347" s="95">
        <v>85</v>
      </c>
      <c r="K347" s="129">
        <v>11.69</v>
      </c>
      <c r="L347" s="96">
        <f t="shared" si="5"/>
        <v>993.65</v>
      </c>
      <c r="N347" s="212"/>
    </row>
    <row r="348" spans="2:14" x14ac:dyDescent="0.25">
      <c r="B348" s="103">
        <v>45717</v>
      </c>
      <c r="C348" s="256">
        <v>45717</v>
      </c>
      <c r="D348" s="126">
        <v>1101</v>
      </c>
      <c r="E348" s="127" t="s">
        <v>718</v>
      </c>
      <c r="F348" s="128" t="s">
        <v>145</v>
      </c>
      <c r="G348" s="128" t="s">
        <v>146</v>
      </c>
      <c r="H348" s="128"/>
      <c r="I348" s="128">
        <v>0</v>
      </c>
      <c r="J348" s="95">
        <v>195</v>
      </c>
      <c r="K348" s="129">
        <v>16.37</v>
      </c>
      <c r="L348" s="96">
        <f t="shared" si="5"/>
        <v>3192.15</v>
      </c>
      <c r="N348" s="212"/>
    </row>
    <row r="349" spans="2:14" x14ac:dyDescent="0.25">
      <c r="B349" s="103">
        <v>45717</v>
      </c>
      <c r="C349" s="256">
        <v>45717</v>
      </c>
      <c r="D349" s="126">
        <v>19141</v>
      </c>
      <c r="E349" s="127" t="s">
        <v>719</v>
      </c>
      <c r="F349" s="128" t="s">
        <v>411</v>
      </c>
      <c r="G349" s="128" t="s">
        <v>415</v>
      </c>
      <c r="H349" s="128">
        <v>25</v>
      </c>
      <c r="I349" s="128">
        <v>10</v>
      </c>
      <c r="J349" s="95">
        <v>80</v>
      </c>
      <c r="K349" s="131">
        <v>130.80000000000001</v>
      </c>
      <c r="L349" s="96">
        <f t="shared" si="5"/>
        <v>10464</v>
      </c>
      <c r="N349" s="212"/>
    </row>
    <row r="350" spans="2:14" x14ac:dyDescent="0.25">
      <c r="B350" s="103">
        <v>45717</v>
      </c>
      <c r="C350" s="256">
        <v>45717</v>
      </c>
      <c r="D350" s="126">
        <v>5298</v>
      </c>
      <c r="E350" s="127" t="s">
        <v>720</v>
      </c>
      <c r="F350" s="128" t="s">
        <v>145</v>
      </c>
      <c r="G350" s="128" t="s">
        <v>146</v>
      </c>
      <c r="H350" s="128"/>
      <c r="I350" s="128">
        <v>0</v>
      </c>
      <c r="J350" s="95">
        <v>50</v>
      </c>
      <c r="K350" s="129">
        <v>1059.29</v>
      </c>
      <c r="L350" s="96">
        <f t="shared" si="5"/>
        <v>52964.5</v>
      </c>
      <c r="N350" s="212"/>
    </row>
    <row r="351" spans="2:14" x14ac:dyDescent="0.25">
      <c r="B351" s="103">
        <v>45717</v>
      </c>
      <c r="C351" s="256">
        <v>45717</v>
      </c>
      <c r="D351" s="130">
        <v>4924</v>
      </c>
      <c r="E351" s="127" t="s">
        <v>721</v>
      </c>
      <c r="F351" s="128" t="s">
        <v>145</v>
      </c>
      <c r="G351" s="128" t="s">
        <v>146</v>
      </c>
      <c r="H351" s="128"/>
      <c r="I351" s="128">
        <v>0</v>
      </c>
      <c r="J351" s="95">
        <v>200</v>
      </c>
      <c r="K351" s="129">
        <v>3.4800000000000004</v>
      </c>
      <c r="L351" s="96">
        <f t="shared" si="5"/>
        <v>696.00000000000011</v>
      </c>
      <c r="N351" s="212"/>
    </row>
    <row r="352" spans="2:14" ht="27" customHeight="1" x14ac:dyDescent="0.25">
      <c r="B352" s="103">
        <v>45717</v>
      </c>
      <c r="C352" s="256">
        <v>45717</v>
      </c>
      <c r="D352" s="126">
        <v>1466</v>
      </c>
      <c r="E352" s="127" t="s">
        <v>722</v>
      </c>
      <c r="F352" s="128" t="s">
        <v>145</v>
      </c>
      <c r="G352" s="128" t="s">
        <v>146</v>
      </c>
      <c r="H352" s="128"/>
      <c r="I352" s="128">
        <v>0</v>
      </c>
      <c r="J352" s="95">
        <v>400</v>
      </c>
      <c r="K352" s="131">
        <v>5.58</v>
      </c>
      <c r="L352" s="96">
        <f t="shared" si="5"/>
        <v>2232</v>
      </c>
      <c r="N352" s="212"/>
    </row>
    <row r="353" spans="2:14" x14ac:dyDescent="0.25">
      <c r="B353" s="103">
        <v>45717</v>
      </c>
      <c r="C353" s="256">
        <v>45717</v>
      </c>
      <c r="D353" s="126">
        <v>1413</v>
      </c>
      <c r="E353" s="127" t="s">
        <v>723</v>
      </c>
      <c r="F353" s="128" t="s">
        <v>145</v>
      </c>
      <c r="G353" s="128" t="s">
        <v>146</v>
      </c>
      <c r="H353" s="128"/>
      <c r="I353" s="128">
        <v>0</v>
      </c>
      <c r="J353" s="95">
        <v>14</v>
      </c>
      <c r="K353" s="129">
        <v>1298</v>
      </c>
      <c r="L353" s="96">
        <f t="shared" si="5"/>
        <v>18172</v>
      </c>
      <c r="N353" s="212"/>
    </row>
    <row r="354" spans="2:14" ht="27" customHeight="1" x14ac:dyDescent="0.25">
      <c r="B354" s="103">
        <v>45717</v>
      </c>
      <c r="C354" s="256">
        <v>45717</v>
      </c>
      <c r="D354" s="126">
        <v>12537</v>
      </c>
      <c r="E354" s="127" t="s">
        <v>724</v>
      </c>
      <c r="F354" s="128" t="s">
        <v>145</v>
      </c>
      <c r="G354" s="128" t="s">
        <v>146</v>
      </c>
      <c r="H354" s="128"/>
      <c r="I354" s="128">
        <v>0</v>
      </c>
      <c r="J354" s="95">
        <v>24</v>
      </c>
      <c r="K354" s="133">
        <v>2585</v>
      </c>
      <c r="L354" s="96">
        <f t="shared" si="5"/>
        <v>62040</v>
      </c>
      <c r="N354" s="212"/>
    </row>
    <row r="355" spans="2:14" x14ac:dyDescent="0.25">
      <c r="B355" s="103">
        <v>45717</v>
      </c>
      <c r="C355" s="256">
        <v>45717</v>
      </c>
      <c r="D355" s="126">
        <v>1121</v>
      </c>
      <c r="E355" s="127" t="s">
        <v>725</v>
      </c>
      <c r="F355" s="128" t="s">
        <v>145</v>
      </c>
      <c r="G355" s="128" t="s">
        <v>146</v>
      </c>
      <c r="H355" s="128"/>
      <c r="I355" s="128">
        <v>20</v>
      </c>
      <c r="J355" s="95">
        <v>140</v>
      </c>
      <c r="K355" s="131">
        <v>53.1</v>
      </c>
      <c r="L355" s="96">
        <f t="shared" si="5"/>
        <v>7434</v>
      </c>
      <c r="N355" s="212"/>
    </row>
    <row r="356" spans="2:14" x14ac:dyDescent="0.25">
      <c r="B356" s="103">
        <v>45717</v>
      </c>
      <c r="C356" s="256">
        <v>45717</v>
      </c>
      <c r="D356" s="130">
        <v>9147</v>
      </c>
      <c r="E356" s="127" t="s">
        <v>726</v>
      </c>
      <c r="F356" s="128" t="s">
        <v>145</v>
      </c>
      <c r="G356" s="128" t="s">
        <v>146</v>
      </c>
      <c r="H356" s="128"/>
      <c r="I356" s="128">
        <v>100</v>
      </c>
      <c r="J356" s="95">
        <v>3750</v>
      </c>
      <c r="K356" s="133">
        <v>5</v>
      </c>
      <c r="L356" s="96">
        <f t="shared" si="5"/>
        <v>18750</v>
      </c>
      <c r="N356" s="212"/>
    </row>
    <row r="357" spans="2:14" x14ac:dyDescent="0.25">
      <c r="B357" s="103">
        <v>45717</v>
      </c>
      <c r="C357" s="256">
        <v>45717</v>
      </c>
      <c r="D357" s="126">
        <v>19266</v>
      </c>
      <c r="E357" s="127" t="s">
        <v>727</v>
      </c>
      <c r="F357" s="128" t="s">
        <v>145</v>
      </c>
      <c r="G357" s="128" t="s">
        <v>147</v>
      </c>
      <c r="H357" s="128"/>
      <c r="I357" s="128">
        <v>0</v>
      </c>
      <c r="J357" s="95">
        <v>3</v>
      </c>
      <c r="K357" s="129">
        <v>4401.3599999999997</v>
      </c>
      <c r="L357" s="96">
        <f t="shared" si="5"/>
        <v>13204.079999999998</v>
      </c>
      <c r="N357" s="212"/>
    </row>
    <row r="358" spans="2:14" x14ac:dyDescent="0.25">
      <c r="B358" s="103">
        <v>45717</v>
      </c>
      <c r="C358" s="256">
        <v>45717</v>
      </c>
      <c r="D358" s="126">
        <v>5379</v>
      </c>
      <c r="E358" s="127" t="s">
        <v>728</v>
      </c>
      <c r="F358" s="128" t="s">
        <v>145</v>
      </c>
      <c r="G358" s="128" t="s">
        <v>146</v>
      </c>
      <c r="H358" s="128"/>
      <c r="I358" s="128">
        <v>0</v>
      </c>
      <c r="J358" s="95">
        <v>3</v>
      </c>
      <c r="K358" s="129">
        <v>7316</v>
      </c>
      <c r="L358" s="96">
        <f t="shared" si="5"/>
        <v>21948</v>
      </c>
      <c r="N358" s="212"/>
    </row>
    <row r="359" spans="2:14" x14ac:dyDescent="0.25">
      <c r="B359" s="103">
        <v>45717</v>
      </c>
      <c r="C359" s="256">
        <v>45717</v>
      </c>
      <c r="D359" s="126">
        <v>1136</v>
      </c>
      <c r="E359" s="127" t="s">
        <v>729</v>
      </c>
      <c r="F359" s="128" t="s">
        <v>411</v>
      </c>
      <c r="G359" s="128" t="s">
        <v>415</v>
      </c>
      <c r="H359" s="128"/>
      <c r="I359" s="128">
        <v>0</v>
      </c>
      <c r="J359" s="95">
        <v>31</v>
      </c>
      <c r="K359" s="131">
        <v>7555</v>
      </c>
      <c r="L359" s="96">
        <f t="shared" si="5"/>
        <v>234205</v>
      </c>
      <c r="N359" s="212"/>
    </row>
    <row r="360" spans="2:14" x14ac:dyDescent="0.25">
      <c r="B360" s="103">
        <v>45717</v>
      </c>
      <c r="C360" s="256">
        <v>45717</v>
      </c>
      <c r="D360" s="126">
        <v>1122</v>
      </c>
      <c r="E360" s="127" t="s">
        <v>730</v>
      </c>
      <c r="F360" s="128" t="s">
        <v>145</v>
      </c>
      <c r="G360" s="128" t="s">
        <v>146</v>
      </c>
      <c r="H360" s="128"/>
      <c r="I360" s="128">
        <v>10</v>
      </c>
      <c r="J360" s="95">
        <v>524</v>
      </c>
      <c r="K360" s="129">
        <v>75</v>
      </c>
      <c r="L360" s="96">
        <f t="shared" si="5"/>
        <v>39300</v>
      </c>
      <c r="N360" s="212"/>
    </row>
    <row r="361" spans="2:14" x14ac:dyDescent="0.25">
      <c r="B361" s="103">
        <v>45717</v>
      </c>
      <c r="C361" s="256">
        <v>45717</v>
      </c>
      <c r="D361" s="126">
        <v>6841</v>
      </c>
      <c r="E361" s="127" t="s">
        <v>731</v>
      </c>
      <c r="F361" s="128" t="s">
        <v>145</v>
      </c>
      <c r="G361" s="128" t="s">
        <v>146</v>
      </c>
      <c r="H361" s="128"/>
      <c r="I361" s="128">
        <v>5300</v>
      </c>
      <c r="J361" s="95">
        <v>9700</v>
      </c>
      <c r="K361" s="131">
        <v>1.3</v>
      </c>
      <c r="L361" s="96">
        <f t="shared" si="5"/>
        <v>12610</v>
      </c>
      <c r="N361" s="212"/>
    </row>
    <row r="362" spans="2:14" ht="30" customHeight="1" x14ac:dyDescent="0.25">
      <c r="B362" s="103">
        <v>45717</v>
      </c>
      <c r="C362" s="256">
        <v>45717</v>
      </c>
      <c r="D362" s="126">
        <v>20001</v>
      </c>
      <c r="E362" s="127" t="s">
        <v>732</v>
      </c>
      <c r="F362" s="128" t="s">
        <v>145</v>
      </c>
      <c r="G362" s="128" t="s">
        <v>146</v>
      </c>
      <c r="H362" s="128"/>
      <c r="I362" s="128">
        <v>0</v>
      </c>
      <c r="J362" s="95">
        <v>1270</v>
      </c>
      <c r="K362" s="129">
        <v>25</v>
      </c>
      <c r="L362" s="96">
        <f t="shared" si="5"/>
        <v>31750</v>
      </c>
      <c r="N362" s="212"/>
    </row>
    <row r="363" spans="2:14" x14ac:dyDescent="0.25">
      <c r="B363" s="103">
        <v>45717</v>
      </c>
      <c r="C363" s="256">
        <v>45717</v>
      </c>
      <c r="D363" s="126">
        <v>1126</v>
      </c>
      <c r="E363" s="127" t="s">
        <v>733</v>
      </c>
      <c r="F363" s="128" t="s">
        <v>145</v>
      </c>
      <c r="G363" s="128" t="s">
        <v>146</v>
      </c>
      <c r="H363" s="128"/>
      <c r="I363" s="128">
        <v>30</v>
      </c>
      <c r="J363" s="95">
        <v>203</v>
      </c>
      <c r="K363" s="131">
        <v>60.5</v>
      </c>
      <c r="L363" s="96">
        <f t="shared" si="5"/>
        <v>12281.5</v>
      </c>
      <c r="N363" s="212"/>
    </row>
    <row r="364" spans="2:14" x14ac:dyDescent="0.25">
      <c r="B364" s="103">
        <v>45717</v>
      </c>
      <c r="C364" s="256">
        <v>45717</v>
      </c>
      <c r="D364" s="126">
        <v>17010</v>
      </c>
      <c r="E364" s="127" t="s">
        <v>734</v>
      </c>
      <c r="F364" s="128" t="s">
        <v>145</v>
      </c>
      <c r="G364" s="128" t="s">
        <v>146</v>
      </c>
      <c r="H364" s="128"/>
      <c r="I364" s="128">
        <v>0</v>
      </c>
      <c r="J364" s="95">
        <v>5</v>
      </c>
      <c r="K364" s="129">
        <v>4720</v>
      </c>
      <c r="L364" s="96">
        <f t="shared" si="5"/>
        <v>23600</v>
      </c>
      <c r="N364" s="212"/>
    </row>
    <row r="365" spans="2:14" x14ac:dyDescent="0.25">
      <c r="B365" s="103">
        <v>45717</v>
      </c>
      <c r="C365" s="256">
        <v>45717</v>
      </c>
      <c r="D365" s="126">
        <v>1139</v>
      </c>
      <c r="E365" s="127" t="s">
        <v>735</v>
      </c>
      <c r="F365" s="128" t="s">
        <v>411</v>
      </c>
      <c r="G365" s="128" t="s">
        <v>415</v>
      </c>
      <c r="H365" s="128"/>
      <c r="I365" s="128">
        <v>100</v>
      </c>
      <c r="J365" s="95">
        <v>400</v>
      </c>
      <c r="K365" s="129">
        <v>7.25</v>
      </c>
      <c r="L365" s="96">
        <f t="shared" si="5"/>
        <v>2900</v>
      </c>
      <c r="N365" s="212"/>
    </row>
    <row r="366" spans="2:14" x14ac:dyDescent="0.25">
      <c r="B366" s="103">
        <v>45717</v>
      </c>
      <c r="C366" s="256">
        <v>45717</v>
      </c>
      <c r="D366" s="130">
        <v>1140</v>
      </c>
      <c r="E366" s="127" t="s">
        <v>736</v>
      </c>
      <c r="F366" s="128" t="s">
        <v>411</v>
      </c>
      <c r="G366" s="128" t="s">
        <v>445</v>
      </c>
      <c r="H366" s="128"/>
      <c r="I366" s="128">
        <v>0</v>
      </c>
      <c r="J366" s="95">
        <v>200</v>
      </c>
      <c r="K366" s="129">
        <v>13.85</v>
      </c>
      <c r="L366" s="96">
        <f t="shared" si="5"/>
        <v>2770</v>
      </c>
      <c r="N366" s="212"/>
    </row>
    <row r="367" spans="2:14" x14ac:dyDescent="0.25">
      <c r="B367" s="103">
        <v>45717</v>
      </c>
      <c r="C367" s="256">
        <v>45717</v>
      </c>
      <c r="D367" s="126">
        <v>11448</v>
      </c>
      <c r="E367" s="127" t="s">
        <v>737</v>
      </c>
      <c r="F367" s="128" t="s">
        <v>145</v>
      </c>
      <c r="G367" s="128" t="s">
        <v>146</v>
      </c>
      <c r="H367" s="128"/>
      <c r="I367" s="128">
        <v>0</v>
      </c>
      <c r="J367" s="95">
        <v>2</v>
      </c>
      <c r="K367" s="131">
        <v>28355.4</v>
      </c>
      <c r="L367" s="96">
        <f t="shared" si="5"/>
        <v>56710.8</v>
      </c>
      <c r="N367" s="212"/>
    </row>
    <row r="368" spans="2:14" x14ac:dyDescent="0.25">
      <c r="B368" s="103">
        <v>45717</v>
      </c>
      <c r="C368" s="256">
        <v>45717</v>
      </c>
      <c r="D368" s="130">
        <v>5684</v>
      </c>
      <c r="E368" s="127" t="s">
        <v>738</v>
      </c>
      <c r="F368" s="128" t="s">
        <v>411</v>
      </c>
      <c r="G368" s="128" t="s">
        <v>415</v>
      </c>
      <c r="H368" s="128"/>
      <c r="I368" s="128">
        <v>0</v>
      </c>
      <c r="J368" s="95">
        <v>8</v>
      </c>
      <c r="K368" s="132">
        <v>4533</v>
      </c>
      <c r="L368" s="96">
        <f t="shared" si="5"/>
        <v>36264</v>
      </c>
      <c r="N368" s="212"/>
    </row>
    <row r="369" spans="2:14" x14ac:dyDescent="0.25">
      <c r="B369" s="103">
        <v>45717</v>
      </c>
      <c r="C369" s="256">
        <v>45717</v>
      </c>
      <c r="D369" s="130">
        <v>939</v>
      </c>
      <c r="E369" s="127" t="s">
        <v>739</v>
      </c>
      <c r="F369" s="128" t="s">
        <v>411</v>
      </c>
      <c r="G369" s="128" t="s">
        <v>146</v>
      </c>
      <c r="H369" s="128"/>
      <c r="I369" s="128">
        <v>0</v>
      </c>
      <c r="J369" s="95">
        <v>90</v>
      </c>
      <c r="K369" s="131">
        <v>26.02</v>
      </c>
      <c r="L369" s="96">
        <f t="shared" si="5"/>
        <v>2341.8000000000002</v>
      </c>
      <c r="N369" s="212"/>
    </row>
    <row r="370" spans="2:14" x14ac:dyDescent="0.25">
      <c r="B370" s="103">
        <v>45717</v>
      </c>
      <c r="C370" s="256">
        <v>45717</v>
      </c>
      <c r="D370" s="130">
        <v>1158</v>
      </c>
      <c r="E370" s="127" t="s">
        <v>740</v>
      </c>
      <c r="F370" s="128" t="s">
        <v>411</v>
      </c>
      <c r="G370" s="128" t="s">
        <v>415</v>
      </c>
      <c r="H370" s="128"/>
      <c r="I370" s="128">
        <v>200</v>
      </c>
      <c r="J370" s="95">
        <v>200</v>
      </c>
      <c r="K370" s="131">
        <v>25.78</v>
      </c>
      <c r="L370" s="96">
        <f t="shared" si="5"/>
        <v>5156</v>
      </c>
      <c r="N370" s="212"/>
    </row>
    <row r="371" spans="2:14" x14ac:dyDescent="0.25">
      <c r="B371" s="103">
        <v>45717</v>
      </c>
      <c r="C371" s="256">
        <v>45717</v>
      </c>
      <c r="D371" s="126">
        <v>1160</v>
      </c>
      <c r="E371" s="127" t="s">
        <v>741</v>
      </c>
      <c r="F371" s="128" t="s">
        <v>411</v>
      </c>
      <c r="G371" s="128" t="s">
        <v>445</v>
      </c>
      <c r="H371" s="128"/>
      <c r="I371" s="128">
        <v>0</v>
      </c>
      <c r="J371" s="95">
        <v>270</v>
      </c>
      <c r="K371" s="129">
        <v>18</v>
      </c>
      <c r="L371" s="96">
        <f t="shared" si="5"/>
        <v>4860</v>
      </c>
      <c r="N371" s="212"/>
    </row>
    <row r="372" spans="2:14" x14ac:dyDescent="0.25">
      <c r="B372" s="103">
        <v>45717</v>
      </c>
      <c r="C372" s="256">
        <v>45717</v>
      </c>
      <c r="D372" s="130">
        <v>1163</v>
      </c>
      <c r="E372" s="127" t="s">
        <v>742</v>
      </c>
      <c r="F372" s="128" t="s">
        <v>411</v>
      </c>
      <c r="G372" s="128" t="s">
        <v>445</v>
      </c>
      <c r="H372" s="128"/>
      <c r="I372" s="128">
        <v>570</v>
      </c>
      <c r="J372" s="95">
        <v>1720</v>
      </c>
      <c r="K372" s="129">
        <v>35</v>
      </c>
      <c r="L372" s="96">
        <f t="shared" si="5"/>
        <v>60200</v>
      </c>
      <c r="N372" s="212"/>
    </row>
    <row r="373" spans="2:14" x14ac:dyDescent="0.25">
      <c r="B373" s="103">
        <v>45717</v>
      </c>
      <c r="C373" s="256">
        <v>45717</v>
      </c>
      <c r="D373" s="126">
        <v>1168</v>
      </c>
      <c r="E373" s="127" t="s">
        <v>743</v>
      </c>
      <c r="F373" s="128" t="s">
        <v>411</v>
      </c>
      <c r="G373" s="128" t="s">
        <v>415</v>
      </c>
      <c r="H373" s="128"/>
      <c r="I373" s="128">
        <v>0</v>
      </c>
      <c r="J373" s="95">
        <v>180</v>
      </c>
      <c r="K373" s="129">
        <v>490</v>
      </c>
      <c r="L373" s="96">
        <f t="shared" si="5"/>
        <v>88200</v>
      </c>
      <c r="N373" s="212"/>
    </row>
    <row r="374" spans="2:14" x14ac:dyDescent="0.25">
      <c r="B374" s="103">
        <v>45717</v>
      </c>
      <c r="C374" s="256">
        <v>45717</v>
      </c>
      <c r="D374" s="130">
        <v>1170</v>
      </c>
      <c r="E374" s="127" t="s">
        <v>1574</v>
      </c>
      <c r="F374" s="128" t="s">
        <v>411</v>
      </c>
      <c r="G374" s="128" t="s">
        <v>415</v>
      </c>
      <c r="H374" s="128"/>
      <c r="I374" s="128">
        <v>0</v>
      </c>
      <c r="J374" s="95">
        <v>280</v>
      </c>
      <c r="K374" s="129">
        <v>625</v>
      </c>
      <c r="L374" s="96">
        <f t="shared" si="5"/>
        <v>175000</v>
      </c>
      <c r="N374" s="212"/>
    </row>
    <row r="375" spans="2:14" x14ac:dyDescent="0.25">
      <c r="B375" s="103">
        <v>45717</v>
      </c>
      <c r="C375" s="256">
        <v>45717</v>
      </c>
      <c r="D375" s="130">
        <v>15369</v>
      </c>
      <c r="E375" s="127" t="s">
        <v>744</v>
      </c>
      <c r="F375" s="128" t="s">
        <v>417</v>
      </c>
      <c r="G375" s="128" t="s">
        <v>146</v>
      </c>
      <c r="H375" s="128"/>
      <c r="I375" s="128">
        <v>0</v>
      </c>
      <c r="J375" s="95">
        <v>200</v>
      </c>
      <c r="K375" s="133">
        <v>981.75</v>
      </c>
      <c r="L375" s="96">
        <f t="shared" si="5"/>
        <v>196350</v>
      </c>
      <c r="N375" s="212"/>
    </row>
    <row r="376" spans="2:14" ht="30" x14ac:dyDescent="0.25">
      <c r="B376" s="103">
        <v>45717</v>
      </c>
      <c r="C376" s="256">
        <v>45717</v>
      </c>
      <c r="D376" s="130">
        <v>11449</v>
      </c>
      <c r="E376" s="127" t="s">
        <v>745</v>
      </c>
      <c r="F376" s="128" t="s">
        <v>145</v>
      </c>
      <c r="G376" s="128" t="s">
        <v>146</v>
      </c>
      <c r="H376" s="128"/>
      <c r="I376" s="128">
        <v>0</v>
      </c>
      <c r="J376" s="95">
        <v>1</v>
      </c>
      <c r="K376" s="131">
        <v>24030</v>
      </c>
      <c r="L376" s="96">
        <f t="shared" si="5"/>
        <v>24030</v>
      </c>
      <c r="N376" s="212"/>
    </row>
    <row r="377" spans="2:14" x14ac:dyDescent="0.25">
      <c r="B377" s="103">
        <v>45717</v>
      </c>
      <c r="C377" s="256">
        <v>45717</v>
      </c>
      <c r="D377" s="126">
        <v>11450</v>
      </c>
      <c r="E377" s="127" t="s">
        <v>746</v>
      </c>
      <c r="F377" s="128" t="s">
        <v>145</v>
      </c>
      <c r="G377" s="128" t="s">
        <v>146</v>
      </c>
      <c r="H377" s="128"/>
      <c r="I377" s="128">
        <v>0</v>
      </c>
      <c r="J377" s="95">
        <v>2</v>
      </c>
      <c r="K377" s="129">
        <v>28355.4</v>
      </c>
      <c r="L377" s="96">
        <f t="shared" si="5"/>
        <v>56710.8</v>
      </c>
      <c r="N377" s="212"/>
    </row>
    <row r="378" spans="2:14" x14ac:dyDescent="0.25">
      <c r="B378" s="103">
        <v>45717</v>
      </c>
      <c r="C378" s="256">
        <v>45717</v>
      </c>
      <c r="D378" s="126">
        <v>1128</v>
      </c>
      <c r="E378" s="127" t="s">
        <v>747</v>
      </c>
      <c r="F378" s="128" t="s">
        <v>145</v>
      </c>
      <c r="G378" s="128" t="s">
        <v>146</v>
      </c>
      <c r="H378" s="128"/>
      <c r="I378" s="128">
        <v>10</v>
      </c>
      <c r="J378" s="95">
        <v>56</v>
      </c>
      <c r="K378" s="129">
        <v>802.4</v>
      </c>
      <c r="L378" s="96">
        <f t="shared" si="5"/>
        <v>44934.400000000001</v>
      </c>
      <c r="N378" s="212"/>
    </row>
    <row r="379" spans="2:14" x14ac:dyDescent="0.25">
      <c r="B379" s="103">
        <v>45717</v>
      </c>
      <c r="C379" s="256">
        <v>45717</v>
      </c>
      <c r="D379" s="126">
        <v>1129</v>
      </c>
      <c r="E379" s="127" t="s">
        <v>748</v>
      </c>
      <c r="F379" s="128" t="s">
        <v>145</v>
      </c>
      <c r="G379" s="128" t="s">
        <v>146</v>
      </c>
      <c r="H379" s="128"/>
      <c r="I379" s="128">
        <v>4</v>
      </c>
      <c r="J379" s="95">
        <v>170</v>
      </c>
      <c r="K379" s="129">
        <v>798.86</v>
      </c>
      <c r="L379" s="96">
        <f t="shared" si="5"/>
        <v>135806.20000000001</v>
      </c>
      <c r="N379" s="212"/>
    </row>
    <row r="380" spans="2:14" x14ac:dyDescent="0.25">
      <c r="B380" s="103">
        <v>45717</v>
      </c>
      <c r="C380" s="256">
        <v>45717</v>
      </c>
      <c r="D380" s="126">
        <v>15394</v>
      </c>
      <c r="E380" s="127" t="s">
        <v>749</v>
      </c>
      <c r="F380" s="128" t="s">
        <v>145</v>
      </c>
      <c r="G380" s="128" t="s">
        <v>146</v>
      </c>
      <c r="H380" s="128"/>
      <c r="I380" s="128">
        <v>18</v>
      </c>
      <c r="J380" s="95">
        <v>14</v>
      </c>
      <c r="K380" s="131">
        <v>7204.2067999999999</v>
      </c>
      <c r="L380" s="96">
        <f t="shared" si="5"/>
        <v>100858.8952</v>
      </c>
      <c r="N380" s="212"/>
    </row>
    <row r="381" spans="2:14" x14ac:dyDescent="0.25">
      <c r="B381" s="103">
        <v>45717</v>
      </c>
      <c r="C381" s="256">
        <v>45717</v>
      </c>
      <c r="D381" s="130">
        <v>19182</v>
      </c>
      <c r="E381" s="127" t="s">
        <v>750</v>
      </c>
      <c r="F381" s="128" t="s">
        <v>145</v>
      </c>
      <c r="G381" s="128" t="s">
        <v>146</v>
      </c>
      <c r="H381" s="128"/>
      <c r="I381" s="128">
        <v>0</v>
      </c>
      <c r="J381" s="95">
        <v>18</v>
      </c>
      <c r="K381" s="133">
        <v>2450</v>
      </c>
      <c r="L381" s="96">
        <f t="shared" si="5"/>
        <v>44100</v>
      </c>
      <c r="N381" s="212"/>
    </row>
    <row r="382" spans="2:14" x14ac:dyDescent="0.25">
      <c r="B382" s="103">
        <v>45717</v>
      </c>
      <c r="C382" s="256">
        <v>45717</v>
      </c>
      <c r="D382" s="126">
        <v>19179</v>
      </c>
      <c r="E382" s="127" t="s">
        <v>751</v>
      </c>
      <c r="F382" s="128" t="s">
        <v>145</v>
      </c>
      <c r="G382" s="128" t="s">
        <v>146</v>
      </c>
      <c r="H382" s="128"/>
      <c r="I382" s="128">
        <v>0</v>
      </c>
      <c r="J382" s="95">
        <v>18</v>
      </c>
      <c r="K382" s="131">
        <v>2450</v>
      </c>
      <c r="L382" s="96">
        <f t="shared" si="5"/>
        <v>44100</v>
      </c>
      <c r="N382" s="212"/>
    </row>
    <row r="383" spans="2:14" x14ac:dyDescent="0.25">
      <c r="B383" s="103">
        <v>45717</v>
      </c>
      <c r="C383" s="256">
        <v>45717</v>
      </c>
      <c r="D383" s="130">
        <v>1182</v>
      </c>
      <c r="E383" s="127" t="s">
        <v>752</v>
      </c>
      <c r="F383" s="128" t="s">
        <v>145</v>
      </c>
      <c r="G383" s="128" t="s">
        <v>146</v>
      </c>
      <c r="H383" s="128"/>
      <c r="I383" s="128">
        <v>0</v>
      </c>
      <c r="J383" s="95">
        <v>7</v>
      </c>
      <c r="K383" s="129">
        <v>72800</v>
      </c>
      <c r="L383" s="96">
        <f t="shared" si="5"/>
        <v>509600</v>
      </c>
      <c r="N383" s="212"/>
    </row>
    <row r="384" spans="2:14" x14ac:dyDescent="0.25">
      <c r="B384" s="103">
        <v>45717</v>
      </c>
      <c r="C384" s="256">
        <v>45717</v>
      </c>
      <c r="D384" s="130">
        <v>19665</v>
      </c>
      <c r="E384" s="127" t="s">
        <v>753</v>
      </c>
      <c r="F384" s="128" t="s">
        <v>145</v>
      </c>
      <c r="G384" s="128" t="s">
        <v>146</v>
      </c>
      <c r="H384" s="128"/>
      <c r="I384" s="128">
        <v>0</v>
      </c>
      <c r="J384" s="95">
        <v>19</v>
      </c>
      <c r="K384" s="129">
        <v>1972</v>
      </c>
      <c r="L384" s="96">
        <f t="shared" si="5"/>
        <v>37468</v>
      </c>
      <c r="N384" s="212"/>
    </row>
    <row r="385" spans="2:14" x14ac:dyDescent="0.25">
      <c r="B385" s="103">
        <v>45717</v>
      </c>
      <c r="C385" s="256">
        <v>45717</v>
      </c>
      <c r="D385" s="126">
        <v>19666</v>
      </c>
      <c r="E385" s="127" t="s">
        <v>754</v>
      </c>
      <c r="F385" s="128" t="s">
        <v>145</v>
      </c>
      <c r="G385" s="128" t="s">
        <v>146</v>
      </c>
      <c r="H385" s="128"/>
      <c r="I385" s="128">
        <v>0</v>
      </c>
      <c r="J385" s="95">
        <v>7</v>
      </c>
      <c r="K385" s="131">
        <v>2275</v>
      </c>
      <c r="L385" s="96">
        <f t="shared" si="5"/>
        <v>15925</v>
      </c>
      <c r="N385" s="212"/>
    </row>
    <row r="386" spans="2:14" x14ac:dyDescent="0.25">
      <c r="B386" s="103">
        <v>45717</v>
      </c>
      <c r="C386" s="256">
        <v>45717</v>
      </c>
      <c r="D386" s="126">
        <v>19586</v>
      </c>
      <c r="E386" s="127" t="s">
        <v>755</v>
      </c>
      <c r="F386" s="128" t="s">
        <v>145</v>
      </c>
      <c r="G386" s="128" t="s">
        <v>146</v>
      </c>
      <c r="H386" s="128">
        <v>1800</v>
      </c>
      <c r="I386" s="128">
        <v>690</v>
      </c>
      <c r="J386" s="95">
        <v>1200</v>
      </c>
      <c r="K386" s="129">
        <v>44.400000000000006</v>
      </c>
      <c r="L386" s="96">
        <f t="shared" si="5"/>
        <v>53280.000000000007</v>
      </c>
      <c r="N386" s="212"/>
    </row>
    <row r="387" spans="2:14" x14ac:dyDescent="0.25">
      <c r="B387" s="103">
        <v>45717</v>
      </c>
      <c r="C387" s="256">
        <v>45717</v>
      </c>
      <c r="D387" s="126">
        <v>1187</v>
      </c>
      <c r="E387" s="127" t="s">
        <v>756</v>
      </c>
      <c r="F387" s="128" t="s">
        <v>145</v>
      </c>
      <c r="G387" s="128" t="s">
        <v>146</v>
      </c>
      <c r="H387" s="128">
        <v>180</v>
      </c>
      <c r="I387" s="128">
        <v>26</v>
      </c>
      <c r="J387" s="95">
        <v>172</v>
      </c>
      <c r="K387" s="129">
        <v>302.83999999999997</v>
      </c>
      <c r="L387" s="96">
        <f t="shared" si="5"/>
        <v>52088.479999999996</v>
      </c>
      <c r="N387" s="212"/>
    </row>
    <row r="388" spans="2:14" x14ac:dyDescent="0.25">
      <c r="B388" s="103">
        <v>45717</v>
      </c>
      <c r="C388" s="256">
        <v>45717</v>
      </c>
      <c r="D388" s="130">
        <v>16816</v>
      </c>
      <c r="E388" s="127" t="s">
        <v>757</v>
      </c>
      <c r="F388" s="128" t="s">
        <v>145</v>
      </c>
      <c r="G388" s="128" t="s">
        <v>146</v>
      </c>
      <c r="H388" s="128"/>
      <c r="I388" s="128">
        <v>0</v>
      </c>
      <c r="J388" s="95">
        <v>38</v>
      </c>
      <c r="K388" s="131">
        <v>1197.7</v>
      </c>
      <c r="L388" s="96">
        <f t="shared" si="5"/>
        <v>45512.6</v>
      </c>
      <c r="N388" s="212"/>
    </row>
    <row r="389" spans="2:14" x14ac:dyDescent="0.25">
      <c r="B389" s="103">
        <v>45717</v>
      </c>
      <c r="C389" s="256">
        <v>45717</v>
      </c>
      <c r="D389" s="126">
        <v>1189</v>
      </c>
      <c r="E389" s="127" t="s">
        <v>758</v>
      </c>
      <c r="F389" s="128" t="s">
        <v>145</v>
      </c>
      <c r="G389" s="128" t="s">
        <v>146</v>
      </c>
      <c r="H389" s="128">
        <v>20</v>
      </c>
      <c r="I389" s="128">
        <v>4</v>
      </c>
      <c r="J389" s="95">
        <v>28</v>
      </c>
      <c r="K389" s="131">
        <v>6932.5</v>
      </c>
      <c r="L389" s="96">
        <f t="shared" si="5"/>
        <v>194110</v>
      </c>
      <c r="N389" s="212"/>
    </row>
    <row r="390" spans="2:14" x14ac:dyDescent="0.25">
      <c r="B390" s="103">
        <v>45717</v>
      </c>
      <c r="C390" s="256">
        <v>45717</v>
      </c>
      <c r="D390" s="126">
        <v>17074</v>
      </c>
      <c r="E390" s="127" t="s">
        <v>759</v>
      </c>
      <c r="F390" s="128" t="s">
        <v>145</v>
      </c>
      <c r="G390" s="128" t="s">
        <v>146</v>
      </c>
      <c r="H390" s="128"/>
      <c r="I390" s="128">
        <v>0</v>
      </c>
      <c r="J390" s="95">
        <v>1</v>
      </c>
      <c r="K390" s="131">
        <v>467.28</v>
      </c>
      <c r="L390" s="96">
        <f t="shared" si="5"/>
        <v>467.28</v>
      </c>
      <c r="N390" s="212"/>
    </row>
    <row r="391" spans="2:14" x14ac:dyDescent="0.25">
      <c r="B391" s="103">
        <v>45717</v>
      </c>
      <c r="C391" s="256">
        <v>45717</v>
      </c>
      <c r="D391" s="130">
        <v>1191</v>
      </c>
      <c r="E391" s="127" t="s">
        <v>760</v>
      </c>
      <c r="F391" s="128" t="s">
        <v>145</v>
      </c>
      <c r="G391" s="128" t="s">
        <v>146</v>
      </c>
      <c r="H391" s="128"/>
      <c r="I391" s="128">
        <v>0</v>
      </c>
      <c r="J391" s="95">
        <v>281</v>
      </c>
      <c r="K391" s="129">
        <v>445.03</v>
      </c>
      <c r="L391" s="96">
        <f t="shared" si="5"/>
        <v>125053.43</v>
      </c>
      <c r="N391" s="212"/>
    </row>
    <row r="392" spans="2:14" x14ac:dyDescent="0.25">
      <c r="B392" s="103">
        <v>45717</v>
      </c>
      <c r="C392" s="256">
        <v>45717</v>
      </c>
      <c r="D392" s="126">
        <v>6238</v>
      </c>
      <c r="E392" s="127" t="s">
        <v>761</v>
      </c>
      <c r="F392" s="128" t="s">
        <v>145</v>
      </c>
      <c r="G392" s="128" t="s">
        <v>146</v>
      </c>
      <c r="H392" s="128"/>
      <c r="I392" s="128">
        <v>0</v>
      </c>
      <c r="J392" s="95">
        <v>8</v>
      </c>
      <c r="K392" s="131">
        <v>1298</v>
      </c>
      <c r="L392" s="96">
        <f t="shared" si="5"/>
        <v>10384</v>
      </c>
      <c r="N392" s="212"/>
    </row>
    <row r="393" spans="2:14" ht="30" x14ac:dyDescent="0.25">
      <c r="B393" s="103">
        <v>45717</v>
      </c>
      <c r="C393" s="256">
        <v>45717</v>
      </c>
      <c r="D393" s="130">
        <v>17055</v>
      </c>
      <c r="E393" s="127" t="s">
        <v>762</v>
      </c>
      <c r="F393" s="128" t="s">
        <v>145</v>
      </c>
      <c r="G393" s="128" t="s">
        <v>146</v>
      </c>
      <c r="H393" s="128">
        <v>100</v>
      </c>
      <c r="I393" s="128">
        <v>80</v>
      </c>
      <c r="J393" s="95">
        <v>60</v>
      </c>
      <c r="K393" s="129">
        <v>1328.63</v>
      </c>
      <c r="L393" s="96">
        <f t="shared" ref="L393:L456" si="6">+K393*J393</f>
        <v>79717.8</v>
      </c>
      <c r="N393" s="212"/>
    </row>
    <row r="394" spans="2:14" x14ac:dyDescent="0.25">
      <c r="B394" s="103">
        <v>45717</v>
      </c>
      <c r="C394" s="256">
        <v>45717</v>
      </c>
      <c r="D394" s="126">
        <v>20072</v>
      </c>
      <c r="E394" s="127" t="s">
        <v>763</v>
      </c>
      <c r="F394" s="128" t="s">
        <v>417</v>
      </c>
      <c r="G394" s="128" t="s">
        <v>421</v>
      </c>
      <c r="H394" s="128"/>
      <c r="I394" s="128">
        <v>24</v>
      </c>
      <c r="J394" s="95">
        <v>16</v>
      </c>
      <c r="K394" s="131">
        <v>10250</v>
      </c>
      <c r="L394" s="96">
        <f t="shared" si="6"/>
        <v>164000</v>
      </c>
      <c r="N394" s="212"/>
    </row>
    <row r="395" spans="2:14" x14ac:dyDescent="0.25">
      <c r="B395" s="103">
        <v>45717</v>
      </c>
      <c r="C395" s="256">
        <v>45717</v>
      </c>
      <c r="D395" s="126">
        <v>22183</v>
      </c>
      <c r="E395" s="127" t="s">
        <v>764</v>
      </c>
      <c r="F395" s="128" t="s">
        <v>417</v>
      </c>
      <c r="G395" s="128" t="s">
        <v>421</v>
      </c>
      <c r="H395" s="128"/>
      <c r="I395" s="128">
        <v>0</v>
      </c>
      <c r="J395" s="95">
        <v>400</v>
      </c>
      <c r="K395" s="131">
        <v>2125</v>
      </c>
      <c r="L395" s="96">
        <f t="shared" si="6"/>
        <v>850000</v>
      </c>
      <c r="N395" s="212"/>
    </row>
    <row r="396" spans="2:14" x14ac:dyDescent="0.25">
      <c r="B396" s="103">
        <v>45717</v>
      </c>
      <c r="C396" s="256">
        <v>45717</v>
      </c>
      <c r="D396" s="126">
        <v>22184</v>
      </c>
      <c r="E396" s="127" t="s">
        <v>765</v>
      </c>
      <c r="F396" s="128" t="s">
        <v>417</v>
      </c>
      <c r="G396" s="128" t="s">
        <v>421</v>
      </c>
      <c r="H396" s="128"/>
      <c r="I396" s="128">
        <v>0</v>
      </c>
      <c r="J396" s="95">
        <v>100</v>
      </c>
      <c r="K396" s="131">
        <v>1062</v>
      </c>
      <c r="L396" s="96">
        <f t="shared" si="6"/>
        <v>106200</v>
      </c>
      <c r="N396" s="212"/>
    </row>
    <row r="397" spans="2:14" x14ac:dyDescent="0.25">
      <c r="B397" s="103">
        <v>45717</v>
      </c>
      <c r="C397" s="256">
        <v>45717</v>
      </c>
      <c r="D397" s="126">
        <v>9555</v>
      </c>
      <c r="E397" s="127" t="s">
        <v>1692</v>
      </c>
      <c r="F397" s="128" t="s">
        <v>411</v>
      </c>
      <c r="G397" s="128" t="s">
        <v>421</v>
      </c>
      <c r="H397" s="128"/>
      <c r="I397" s="128">
        <v>450</v>
      </c>
      <c r="J397" s="95">
        <v>274</v>
      </c>
      <c r="K397" s="131">
        <v>200</v>
      </c>
      <c r="L397" s="96">
        <f t="shared" si="6"/>
        <v>54800</v>
      </c>
      <c r="N397" s="212"/>
    </row>
    <row r="398" spans="2:14" x14ac:dyDescent="0.25">
      <c r="B398" s="103">
        <v>45717</v>
      </c>
      <c r="C398" s="256">
        <v>45717</v>
      </c>
      <c r="D398" s="126">
        <v>1335</v>
      </c>
      <c r="E398" s="127" t="s">
        <v>766</v>
      </c>
      <c r="F398" s="128" t="s">
        <v>411</v>
      </c>
      <c r="G398" s="128" t="s">
        <v>421</v>
      </c>
      <c r="H398" s="128"/>
      <c r="I398" s="128">
        <v>25</v>
      </c>
      <c r="J398" s="95">
        <v>47</v>
      </c>
      <c r="K398" s="131">
        <v>800</v>
      </c>
      <c r="L398" s="96">
        <f t="shared" si="6"/>
        <v>37600</v>
      </c>
      <c r="N398" s="212"/>
    </row>
    <row r="399" spans="2:14" x14ac:dyDescent="0.25">
      <c r="B399" s="103">
        <v>45737</v>
      </c>
      <c r="C399" s="256">
        <v>45737</v>
      </c>
      <c r="D399" s="130">
        <v>2275</v>
      </c>
      <c r="E399" s="127" t="s">
        <v>767</v>
      </c>
      <c r="F399" s="128" t="s">
        <v>411</v>
      </c>
      <c r="G399" s="128" t="s">
        <v>421</v>
      </c>
      <c r="H399" s="128">
        <v>250</v>
      </c>
      <c r="I399" s="128">
        <v>78</v>
      </c>
      <c r="J399" s="95">
        <v>190</v>
      </c>
      <c r="K399" s="131">
        <v>1300</v>
      </c>
      <c r="L399" s="96">
        <f t="shared" si="6"/>
        <v>247000</v>
      </c>
      <c r="N399" s="212"/>
    </row>
    <row r="400" spans="2:14" x14ac:dyDescent="0.25">
      <c r="B400" s="103">
        <v>45717</v>
      </c>
      <c r="C400" s="256">
        <v>45717</v>
      </c>
      <c r="D400" s="126">
        <v>1205</v>
      </c>
      <c r="E400" s="127" t="s">
        <v>1948</v>
      </c>
      <c r="F400" s="128" t="s">
        <v>411</v>
      </c>
      <c r="G400" s="128" t="s">
        <v>445</v>
      </c>
      <c r="H400" s="128">
        <v>600</v>
      </c>
      <c r="I400" s="128">
        <v>150</v>
      </c>
      <c r="J400" s="95">
        <v>450</v>
      </c>
      <c r="K400" s="129">
        <v>30</v>
      </c>
      <c r="L400" s="96">
        <f t="shared" si="6"/>
        <v>13500</v>
      </c>
      <c r="N400" s="212"/>
    </row>
    <row r="401" spans="2:14" x14ac:dyDescent="0.25">
      <c r="B401" s="103">
        <v>45717</v>
      </c>
      <c r="C401" s="256">
        <v>45717</v>
      </c>
      <c r="D401" s="126">
        <v>1209</v>
      </c>
      <c r="E401" s="127" t="s">
        <v>1725</v>
      </c>
      <c r="F401" s="128" t="s">
        <v>411</v>
      </c>
      <c r="G401" s="128" t="s">
        <v>415</v>
      </c>
      <c r="H401" s="128"/>
      <c r="I401" s="128">
        <v>290</v>
      </c>
      <c r="J401" s="95">
        <v>1180</v>
      </c>
      <c r="K401" s="131">
        <v>140</v>
      </c>
      <c r="L401" s="96">
        <f t="shared" si="6"/>
        <v>165200</v>
      </c>
      <c r="N401" s="212"/>
    </row>
    <row r="402" spans="2:14" x14ac:dyDescent="0.25">
      <c r="B402" s="103">
        <v>45717</v>
      </c>
      <c r="C402" s="256">
        <v>45717</v>
      </c>
      <c r="D402" s="126">
        <v>21622</v>
      </c>
      <c r="E402" s="127" t="s">
        <v>768</v>
      </c>
      <c r="F402" s="128" t="s">
        <v>411</v>
      </c>
      <c r="G402" s="128" t="s">
        <v>146</v>
      </c>
      <c r="H402" s="128"/>
      <c r="I402" s="128">
        <v>0</v>
      </c>
      <c r="J402" s="95">
        <v>88</v>
      </c>
      <c r="K402" s="132">
        <v>1950</v>
      </c>
      <c r="L402" s="96">
        <f t="shared" si="6"/>
        <v>171600</v>
      </c>
      <c r="N402" s="212"/>
    </row>
    <row r="403" spans="2:14" x14ac:dyDescent="0.25">
      <c r="B403" s="103">
        <v>45717</v>
      </c>
      <c r="C403" s="256">
        <v>45717</v>
      </c>
      <c r="D403" s="130">
        <v>1467</v>
      </c>
      <c r="E403" s="127" t="s">
        <v>769</v>
      </c>
      <c r="F403" s="128" t="s">
        <v>411</v>
      </c>
      <c r="G403" s="128" t="s">
        <v>445</v>
      </c>
      <c r="H403" s="128"/>
      <c r="I403" s="128">
        <v>0</v>
      </c>
      <c r="J403" s="95">
        <v>200</v>
      </c>
      <c r="K403" s="131">
        <v>1.06</v>
      </c>
      <c r="L403" s="96">
        <f t="shared" si="6"/>
        <v>212</v>
      </c>
      <c r="N403" s="212"/>
    </row>
    <row r="404" spans="2:14" ht="30" x14ac:dyDescent="0.25">
      <c r="B404" s="103">
        <v>45717</v>
      </c>
      <c r="C404" s="256">
        <v>45717</v>
      </c>
      <c r="D404" s="130">
        <v>17056</v>
      </c>
      <c r="E404" s="127" t="s">
        <v>770</v>
      </c>
      <c r="F404" s="128" t="s">
        <v>145</v>
      </c>
      <c r="G404" s="128" t="s">
        <v>146</v>
      </c>
      <c r="H404" s="128">
        <v>1000</v>
      </c>
      <c r="I404" s="128">
        <v>640</v>
      </c>
      <c r="J404" s="95">
        <v>550</v>
      </c>
      <c r="K404" s="129">
        <v>1256.77</v>
      </c>
      <c r="L404" s="96">
        <f t="shared" si="6"/>
        <v>691223.5</v>
      </c>
      <c r="N404" s="212"/>
    </row>
    <row r="405" spans="2:14" x14ac:dyDescent="0.25">
      <c r="B405" s="103">
        <v>45717</v>
      </c>
      <c r="C405" s="256">
        <v>45717</v>
      </c>
      <c r="D405" s="130">
        <v>1145</v>
      </c>
      <c r="E405" s="127" t="s">
        <v>771</v>
      </c>
      <c r="F405" s="128" t="s">
        <v>444</v>
      </c>
      <c r="G405" s="128" t="s">
        <v>415</v>
      </c>
      <c r="H405" s="128"/>
      <c r="I405" s="128">
        <v>0</v>
      </c>
      <c r="J405" s="95">
        <v>200</v>
      </c>
      <c r="K405" s="129">
        <v>148</v>
      </c>
      <c r="L405" s="96">
        <f t="shared" si="6"/>
        <v>29600</v>
      </c>
      <c r="N405" s="212"/>
    </row>
    <row r="406" spans="2:14" ht="26.25" customHeight="1" x14ac:dyDescent="0.25">
      <c r="B406" s="103">
        <v>45717</v>
      </c>
      <c r="C406" s="256">
        <v>45717</v>
      </c>
      <c r="D406" s="126">
        <v>20025</v>
      </c>
      <c r="E406" s="127" t="s">
        <v>772</v>
      </c>
      <c r="F406" s="128" t="s">
        <v>444</v>
      </c>
      <c r="G406" s="128" t="s">
        <v>146</v>
      </c>
      <c r="H406" s="128"/>
      <c r="I406" s="128">
        <v>60</v>
      </c>
      <c r="J406" s="95">
        <v>1015</v>
      </c>
      <c r="K406" s="129">
        <v>250</v>
      </c>
      <c r="L406" s="96">
        <f t="shared" si="6"/>
        <v>253750</v>
      </c>
      <c r="N406" s="212"/>
    </row>
    <row r="407" spans="2:14" x14ac:dyDescent="0.25">
      <c r="B407" s="103">
        <v>45717</v>
      </c>
      <c r="C407" s="256">
        <v>45717</v>
      </c>
      <c r="D407" s="130">
        <v>21589</v>
      </c>
      <c r="E407" s="127" t="s">
        <v>773</v>
      </c>
      <c r="F407" s="128" t="s">
        <v>411</v>
      </c>
      <c r="G407" s="128" t="s">
        <v>146</v>
      </c>
      <c r="H407" s="128"/>
      <c r="I407" s="128">
        <v>0</v>
      </c>
      <c r="J407" s="95">
        <v>22</v>
      </c>
      <c r="K407" s="129">
        <v>6192</v>
      </c>
      <c r="L407" s="96">
        <f t="shared" si="6"/>
        <v>136224</v>
      </c>
      <c r="N407" s="212"/>
    </row>
    <row r="408" spans="2:14" x14ac:dyDescent="0.25">
      <c r="B408" s="103">
        <v>45717</v>
      </c>
      <c r="C408" s="256">
        <v>45717</v>
      </c>
      <c r="D408" s="130">
        <v>19074</v>
      </c>
      <c r="E408" s="127" t="s">
        <v>774</v>
      </c>
      <c r="F408" s="128" t="s">
        <v>411</v>
      </c>
      <c r="G408" s="128" t="s">
        <v>445</v>
      </c>
      <c r="H408" s="128"/>
      <c r="I408" s="128">
        <v>0</v>
      </c>
      <c r="J408" s="95">
        <v>120</v>
      </c>
      <c r="K408" s="129">
        <v>40</v>
      </c>
      <c r="L408" s="96">
        <f t="shared" si="6"/>
        <v>4800</v>
      </c>
      <c r="N408" s="212"/>
    </row>
    <row r="409" spans="2:14" x14ac:dyDescent="0.25">
      <c r="B409" s="103">
        <v>45717</v>
      </c>
      <c r="C409" s="256">
        <v>45717</v>
      </c>
      <c r="D409" s="126">
        <v>11320</v>
      </c>
      <c r="E409" s="127" t="s">
        <v>775</v>
      </c>
      <c r="F409" s="128" t="s">
        <v>411</v>
      </c>
      <c r="G409" s="128" t="s">
        <v>421</v>
      </c>
      <c r="H409" s="128">
        <v>60</v>
      </c>
      <c r="I409" s="128">
        <v>25</v>
      </c>
      <c r="J409" s="95">
        <v>60</v>
      </c>
      <c r="K409" s="129">
        <v>825</v>
      </c>
      <c r="L409" s="96">
        <f t="shared" si="6"/>
        <v>49500</v>
      </c>
      <c r="N409" s="212"/>
    </row>
    <row r="410" spans="2:14" x14ac:dyDescent="0.25">
      <c r="B410" s="103">
        <v>45717</v>
      </c>
      <c r="C410" s="256">
        <v>45717</v>
      </c>
      <c r="D410" s="126">
        <v>1225</v>
      </c>
      <c r="E410" s="127" t="s">
        <v>776</v>
      </c>
      <c r="F410" s="128" t="s">
        <v>411</v>
      </c>
      <c r="G410" s="128" t="s">
        <v>421</v>
      </c>
      <c r="H410" s="128">
        <v>100</v>
      </c>
      <c r="I410" s="128">
        <v>96</v>
      </c>
      <c r="J410" s="95">
        <v>100</v>
      </c>
      <c r="K410" s="132">
        <v>103</v>
      </c>
      <c r="L410" s="96">
        <f t="shared" si="6"/>
        <v>10300</v>
      </c>
      <c r="N410" s="212"/>
    </row>
    <row r="411" spans="2:14" x14ac:dyDescent="0.25">
      <c r="B411" s="103">
        <v>45717</v>
      </c>
      <c r="C411" s="256">
        <v>45717</v>
      </c>
      <c r="D411" s="130">
        <v>9934</v>
      </c>
      <c r="E411" s="127" t="s">
        <v>777</v>
      </c>
      <c r="F411" s="128" t="s">
        <v>145</v>
      </c>
      <c r="G411" s="128" t="s">
        <v>146</v>
      </c>
      <c r="H411" s="128">
        <v>300</v>
      </c>
      <c r="I411" s="128">
        <v>30</v>
      </c>
      <c r="J411" s="95">
        <v>282</v>
      </c>
      <c r="K411" s="131">
        <v>5192</v>
      </c>
      <c r="L411" s="96">
        <f t="shared" si="6"/>
        <v>1464144</v>
      </c>
      <c r="N411" s="212"/>
    </row>
    <row r="412" spans="2:14" x14ac:dyDescent="0.25">
      <c r="B412" s="103">
        <v>45717</v>
      </c>
      <c r="C412" s="256">
        <v>45717</v>
      </c>
      <c r="D412" s="130">
        <v>869</v>
      </c>
      <c r="E412" s="127" t="s">
        <v>778</v>
      </c>
      <c r="F412" s="128" t="s">
        <v>411</v>
      </c>
      <c r="G412" s="128" t="s">
        <v>415</v>
      </c>
      <c r="H412" s="128"/>
      <c r="I412" s="128">
        <v>12</v>
      </c>
      <c r="J412" s="95">
        <v>5</v>
      </c>
      <c r="K412" s="129">
        <v>152.78</v>
      </c>
      <c r="L412" s="96">
        <f t="shared" si="6"/>
        <v>763.9</v>
      </c>
      <c r="N412" s="212"/>
    </row>
    <row r="413" spans="2:14" x14ac:dyDescent="0.25">
      <c r="B413" s="103">
        <v>45717</v>
      </c>
      <c r="C413" s="256">
        <v>45717</v>
      </c>
      <c r="D413" s="130">
        <v>1228</v>
      </c>
      <c r="E413" s="127" t="s">
        <v>779</v>
      </c>
      <c r="F413" s="128" t="s">
        <v>411</v>
      </c>
      <c r="G413" s="128" t="s">
        <v>421</v>
      </c>
      <c r="H413" s="128"/>
      <c r="I413" s="128">
        <v>14</v>
      </c>
      <c r="J413" s="95">
        <v>18</v>
      </c>
      <c r="K413" s="131">
        <v>6372</v>
      </c>
      <c r="L413" s="96">
        <f t="shared" si="6"/>
        <v>114696</v>
      </c>
      <c r="N413" s="212"/>
    </row>
    <row r="414" spans="2:14" x14ac:dyDescent="0.25">
      <c r="B414" s="103">
        <v>45717</v>
      </c>
      <c r="C414" s="256">
        <v>45717</v>
      </c>
      <c r="D414" s="126">
        <v>3296</v>
      </c>
      <c r="E414" s="127" t="s">
        <v>780</v>
      </c>
      <c r="F414" s="128" t="s">
        <v>145</v>
      </c>
      <c r="G414" s="128" t="s">
        <v>146</v>
      </c>
      <c r="H414" s="128"/>
      <c r="I414" s="128">
        <v>0</v>
      </c>
      <c r="J414" s="95">
        <v>40</v>
      </c>
      <c r="K414" s="131">
        <v>74</v>
      </c>
      <c r="L414" s="96">
        <f t="shared" si="6"/>
        <v>2960</v>
      </c>
      <c r="N414" s="212"/>
    </row>
    <row r="415" spans="2:14" x14ac:dyDescent="0.25">
      <c r="B415" s="103">
        <v>45717</v>
      </c>
      <c r="C415" s="256">
        <v>45717</v>
      </c>
      <c r="D415" s="126">
        <v>7979</v>
      </c>
      <c r="E415" s="127" t="s">
        <v>781</v>
      </c>
      <c r="F415" s="128" t="s">
        <v>145</v>
      </c>
      <c r="G415" s="128" t="s">
        <v>146</v>
      </c>
      <c r="H415" s="128"/>
      <c r="I415" s="128">
        <v>0</v>
      </c>
      <c r="J415" s="95">
        <v>40</v>
      </c>
      <c r="K415" s="131">
        <v>74</v>
      </c>
      <c r="L415" s="96">
        <f t="shared" si="6"/>
        <v>2960</v>
      </c>
      <c r="N415" s="212"/>
    </row>
    <row r="416" spans="2:14" x14ac:dyDescent="0.25">
      <c r="B416" s="103">
        <v>45717</v>
      </c>
      <c r="C416" s="256">
        <v>45717</v>
      </c>
      <c r="D416" s="130">
        <v>21839</v>
      </c>
      <c r="E416" s="127" t="s">
        <v>782</v>
      </c>
      <c r="F416" s="128" t="s">
        <v>145</v>
      </c>
      <c r="G416" s="128" t="s">
        <v>146</v>
      </c>
      <c r="H416" s="128"/>
      <c r="I416" s="128">
        <v>0</v>
      </c>
      <c r="J416" s="95">
        <v>40</v>
      </c>
      <c r="K416" s="131">
        <v>74</v>
      </c>
      <c r="L416" s="96">
        <f t="shared" si="6"/>
        <v>2960</v>
      </c>
      <c r="N416" s="212"/>
    </row>
    <row r="417" spans="2:14" x14ac:dyDescent="0.25">
      <c r="B417" s="103">
        <v>45717</v>
      </c>
      <c r="C417" s="256">
        <v>45717</v>
      </c>
      <c r="D417" s="126">
        <v>7978</v>
      </c>
      <c r="E417" s="127" t="s">
        <v>783</v>
      </c>
      <c r="F417" s="128" t="s">
        <v>145</v>
      </c>
      <c r="G417" s="128" t="s">
        <v>146</v>
      </c>
      <c r="H417" s="128"/>
      <c r="I417" s="128">
        <v>0</v>
      </c>
      <c r="J417" s="95">
        <v>40</v>
      </c>
      <c r="K417" s="131">
        <v>75.52</v>
      </c>
      <c r="L417" s="96">
        <f t="shared" si="6"/>
        <v>3020.7999999999997</v>
      </c>
      <c r="N417" s="212"/>
    </row>
    <row r="418" spans="2:14" x14ac:dyDescent="0.25">
      <c r="B418" s="103">
        <v>45717</v>
      </c>
      <c r="C418" s="256">
        <v>45717</v>
      </c>
      <c r="D418" s="126">
        <v>1248</v>
      </c>
      <c r="E418" s="127" t="s">
        <v>784</v>
      </c>
      <c r="F418" s="128" t="s">
        <v>411</v>
      </c>
      <c r="G418" s="128" t="s">
        <v>421</v>
      </c>
      <c r="H418" s="128"/>
      <c r="I418" s="128">
        <v>0</v>
      </c>
      <c r="J418" s="95">
        <v>17</v>
      </c>
      <c r="K418" s="132">
        <v>1510.4</v>
      </c>
      <c r="L418" s="96">
        <f t="shared" si="6"/>
        <v>25676.800000000003</v>
      </c>
      <c r="N418" s="212"/>
    </row>
    <row r="419" spans="2:14" x14ac:dyDescent="0.25">
      <c r="B419" s="103">
        <v>45717</v>
      </c>
      <c r="C419" s="256">
        <v>45717</v>
      </c>
      <c r="D419" s="126">
        <v>1254</v>
      </c>
      <c r="E419" s="127" t="s">
        <v>785</v>
      </c>
      <c r="F419" s="128" t="s">
        <v>411</v>
      </c>
      <c r="G419" s="128" t="s">
        <v>146</v>
      </c>
      <c r="H419" s="128"/>
      <c r="I419" s="128">
        <v>0</v>
      </c>
      <c r="J419" s="95">
        <v>2</v>
      </c>
      <c r="K419" s="129">
        <v>29550</v>
      </c>
      <c r="L419" s="96">
        <f t="shared" si="6"/>
        <v>59100</v>
      </c>
      <c r="N419" s="212"/>
    </row>
    <row r="420" spans="2:14" x14ac:dyDescent="0.25">
      <c r="B420" s="103">
        <v>45717</v>
      </c>
      <c r="C420" s="256">
        <v>45717</v>
      </c>
      <c r="D420" s="126">
        <v>1256</v>
      </c>
      <c r="E420" s="127" t="s">
        <v>786</v>
      </c>
      <c r="F420" s="128" t="s">
        <v>411</v>
      </c>
      <c r="G420" s="128" t="s">
        <v>421</v>
      </c>
      <c r="H420" s="128"/>
      <c r="I420" s="128">
        <v>0</v>
      </c>
      <c r="J420" s="95">
        <v>34</v>
      </c>
      <c r="K420" s="131">
        <v>907.69</v>
      </c>
      <c r="L420" s="96">
        <f t="shared" si="6"/>
        <v>30861.460000000003</v>
      </c>
      <c r="N420" s="212"/>
    </row>
    <row r="421" spans="2:14" x14ac:dyDescent="0.25">
      <c r="B421" s="103">
        <v>45737</v>
      </c>
      <c r="C421" s="256">
        <v>45737</v>
      </c>
      <c r="D421" s="130">
        <v>1259</v>
      </c>
      <c r="E421" s="127" t="s">
        <v>787</v>
      </c>
      <c r="F421" s="128" t="s">
        <v>411</v>
      </c>
      <c r="G421" s="128" t="s">
        <v>421</v>
      </c>
      <c r="H421" s="128">
        <v>250</v>
      </c>
      <c r="I421" s="128">
        <v>99</v>
      </c>
      <c r="J421" s="95">
        <v>190</v>
      </c>
      <c r="K421" s="131">
        <v>1800</v>
      </c>
      <c r="L421" s="96">
        <f t="shared" si="6"/>
        <v>342000</v>
      </c>
      <c r="N421" s="212"/>
    </row>
    <row r="422" spans="2:14" x14ac:dyDescent="0.25">
      <c r="B422" s="103">
        <v>45717</v>
      </c>
      <c r="C422" s="256">
        <v>45717</v>
      </c>
      <c r="D422" s="130">
        <v>1281</v>
      </c>
      <c r="E422" s="127" t="s">
        <v>788</v>
      </c>
      <c r="F422" s="128" t="s">
        <v>411</v>
      </c>
      <c r="G422" s="128" t="s">
        <v>421</v>
      </c>
      <c r="H422" s="128"/>
      <c r="I422" s="128">
        <v>60</v>
      </c>
      <c r="J422" s="95">
        <v>720</v>
      </c>
      <c r="K422" s="129">
        <v>130</v>
      </c>
      <c r="L422" s="96">
        <f t="shared" si="6"/>
        <v>93600</v>
      </c>
      <c r="N422" s="212"/>
    </row>
    <row r="423" spans="2:14" x14ac:dyDescent="0.25">
      <c r="B423" s="103">
        <v>45717</v>
      </c>
      <c r="C423" s="256">
        <v>45717</v>
      </c>
      <c r="D423" s="126">
        <v>4843</v>
      </c>
      <c r="E423" s="127" t="s">
        <v>789</v>
      </c>
      <c r="F423" s="128" t="s">
        <v>145</v>
      </c>
      <c r="G423" s="128" t="s">
        <v>146</v>
      </c>
      <c r="H423" s="128"/>
      <c r="I423" s="128">
        <v>2</v>
      </c>
      <c r="J423" s="95">
        <v>26</v>
      </c>
      <c r="K423" s="131">
        <v>3943.32</v>
      </c>
      <c r="L423" s="96">
        <f t="shared" si="6"/>
        <v>102526.32</v>
      </c>
      <c r="N423" s="212"/>
    </row>
    <row r="424" spans="2:14" ht="30" x14ac:dyDescent="0.25">
      <c r="B424" s="103">
        <v>45717</v>
      </c>
      <c r="C424" s="256">
        <v>45717</v>
      </c>
      <c r="D424" s="126">
        <v>19178</v>
      </c>
      <c r="E424" s="127" t="s">
        <v>790</v>
      </c>
      <c r="F424" s="128" t="s">
        <v>145</v>
      </c>
      <c r="G424" s="128" t="s">
        <v>146</v>
      </c>
      <c r="H424" s="128"/>
      <c r="I424" s="128">
        <v>5</v>
      </c>
      <c r="J424" s="95">
        <v>8</v>
      </c>
      <c r="K424" s="131">
        <v>5076.83</v>
      </c>
      <c r="L424" s="96">
        <f t="shared" si="6"/>
        <v>40614.639999999999</v>
      </c>
      <c r="N424" s="212"/>
    </row>
    <row r="425" spans="2:14" x14ac:dyDescent="0.25">
      <c r="B425" s="103">
        <v>45717</v>
      </c>
      <c r="C425" s="256">
        <v>45717</v>
      </c>
      <c r="D425" s="130">
        <v>18647</v>
      </c>
      <c r="E425" s="127" t="s">
        <v>791</v>
      </c>
      <c r="F425" s="128" t="s">
        <v>145</v>
      </c>
      <c r="G425" s="128" t="s">
        <v>146</v>
      </c>
      <c r="H425" s="128"/>
      <c r="I425" s="128">
        <v>2</v>
      </c>
      <c r="J425" s="95">
        <v>41</v>
      </c>
      <c r="K425" s="129">
        <v>2596</v>
      </c>
      <c r="L425" s="96">
        <f t="shared" si="6"/>
        <v>106436</v>
      </c>
      <c r="N425" s="212"/>
    </row>
    <row r="426" spans="2:14" x14ac:dyDescent="0.25">
      <c r="B426" s="103">
        <v>45717</v>
      </c>
      <c r="C426" s="256">
        <v>45717</v>
      </c>
      <c r="D426" s="130">
        <v>14820</v>
      </c>
      <c r="E426" s="127" t="s">
        <v>792</v>
      </c>
      <c r="F426" s="128" t="s">
        <v>145</v>
      </c>
      <c r="G426" s="128" t="s">
        <v>146</v>
      </c>
      <c r="H426" s="128"/>
      <c r="I426" s="128">
        <v>16</v>
      </c>
      <c r="J426" s="95">
        <v>293</v>
      </c>
      <c r="K426" s="129">
        <v>4012</v>
      </c>
      <c r="L426" s="96">
        <f t="shared" si="6"/>
        <v>1175516</v>
      </c>
      <c r="N426" s="212"/>
    </row>
    <row r="427" spans="2:14" x14ac:dyDescent="0.25">
      <c r="B427" s="103">
        <v>45717</v>
      </c>
      <c r="C427" s="256">
        <v>45717</v>
      </c>
      <c r="D427" s="126">
        <v>1193</v>
      </c>
      <c r="E427" s="127" t="s">
        <v>793</v>
      </c>
      <c r="F427" s="128" t="s">
        <v>145</v>
      </c>
      <c r="G427" s="128" t="s">
        <v>146</v>
      </c>
      <c r="H427" s="128"/>
      <c r="I427" s="128">
        <v>700</v>
      </c>
      <c r="J427" s="95">
        <v>13099</v>
      </c>
      <c r="K427" s="131">
        <v>14</v>
      </c>
      <c r="L427" s="96">
        <f t="shared" si="6"/>
        <v>183386</v>
      </c>
      <c r="N427" s="212"/>
    </row>
    <row r="428" spans="2:14" x14ac:dyDescent="0.25">
      <c r="B428" s="103">
        <v>45717</v>
      </c>
      <c r="C428" s="256">
        <v>45717</v>
      </c>
      <c r="D428" s="126">
        <v>943</v>
      </c>
      <c r="E428" s="127" t="s">
        <v>1575</v>
      </c>
      <c r="F428" s="128" t="s">
        <v>145</v>
      </c>
      <c r="G428" s="128" t="s">
        <v>146</v>
      </c>
      <c r="H428" s="128"/>
      <c r="I428" s="128">
        <v>15</v>
      </c>
      <c r="J428" s="95">
        <v>60</v>
      </c>
      <c r="K428" s="133">
        <v>1964.91</v>
      </c>
      <c r="L428" s="96">
        <f t="shared" si="6"/>
        <v>117894.6</v>
      </c>
      <c r="N428" s="212"/>
    </row>
    <row r="429" spans="2:14" x14ac:dyDescent="0.25">
      <c r="B429" s="103">
        <v>45717</v>
      </c>
      <c r="C429" s="256">
        <v>45717</v>
      </c>
      <c r="D429" s="130">
        <v>5235</v>
      </c>
      <c r="E429" s="127" t="s">
        <v>1693</v>
      </c>
      <c r="F429" s="128" t="s">
        <v>145</v>
      </c>
      <c r="G429" s="128" t="s">
        <v>146</v>
      </c>
      <c r="H429" s="128"/>
      <c r="I429" s="128">
        <v>0</v>
      </c>
      <c r="J429" s="95">
        <v>152</v>
      </c>
      <c r="K429" s="131">
        <v>3219.04</v>
      </c>
      <c r="L429" s="96">
        <f t="shared" si="6"/>
        <v>489294.08000000002</v>
      </c>
      <c r="N429" s="212"/>
    </row>
    <row r="430" spans="2:14" x14ac:dyDescent="0.25">
      <c r="B430" s="103">
        <v>45717</v>
      </c>
      <c r="C430" s="256">
        <v>45717</v>
      </c>
      <c r="D430" s="130">
        <v>1444</v>
      </c>
      <c r="E430" s="127" t="s">
        <v>794</v>
      </c>
      <c r="F430" s="128" t="s">
        <v>145</v>
      </c>
      <c r="G430" s="128" t="s">
        <v>614</v>
      </c>
      <c r="H430" s="128"/>
      <c r="I430" s="128">
        <v>0</v>
      </c>
      <c r="J430" s="95">
        <v>475</v>
      </c>
      <c r="K430" s="133">
        <v>543.86</v>
      </c>
      <c r="L430" s="96">
        <f t="shared" si="6"/>
        <v>258333.5</v>
      </c>
      <c r="N430" s="212"/>
    </row>
    <row r="431" spans="2:14" x14ac:dyDescent="0.25">
      <c r="B431" s="103">
        <v>45717</v>
      </c>
      <c r="C431" s="256">
        <v>45717</v>
      </c>
      <c r="D431" s="130">
        <v>15397</v>
      </c>
      <c r="E431" s="127" t="s">
        <v>795</v>
      </c>
      <c r="F431" s="128" t="s">
        <v>145</v>
      </c>
      <c r="G431" s="128" t="s">
        <v>146</v>
      </c>
      <c r="H431" s="128"/>
      <c r="I431" s="128">
        <v>0</v>
      </c>
      <c r="J431" s="95">
        <v>24</v>
      </c>
      <c r="K431" s="131">
        <v>2450</v>
      </c>
      <c r="L431" s="96">
        <f t="shared" si="6"/>
        <v>58800</v>
      </c>
      <c r="N431" s="212"/>
    </row>
    <row r="432" spans="2:14" x14ac:dyDescent="0.25">
      <c r="B432" s="103">
        <v>45717</v>
      </c>
      <c r="C432" s="256">
        <v>45717</v>
      </c>
      <c r="D432" s="130">
        <v>1200</v>
      </c>
      <c r="E432" s="127" t="s">
        <v>1576</v>
      </c>
      <c r="F432" s="128" t="s">
        <v>145</v>
      </c>
      <c r="G432" s="128" t="s">
        <v>146</v>
      </c>
      <c r="H432" s="128"/>
      <c r="I432" s="128">
        <v>100</v>
      </c>
      <c r="J432" s="95">
        <v>655</v>
      </c>
      <c r="K432" s="129">
        <v>413</v>
      </c>
      <c r="L432" s="96">
        <f t="shared" si="6"/>
        <v>270515</v>
      </c>
      <c r="N432" s="212"/>
    </row>
    <row r="433" spans="2:14" x14ac:dyDescent="0.25">
      <c r="B433" s="103">
        <v>45717</v>
      </c>
      <c r="C433" s="256">
        <v>45717</v>
      </c>
      <c r="D433" s="130">
        <v>19955</v>
      </c>
      <c r="E433" s="127" t="s">
        <v>796</v>
      </c>
      <c r="F433" s="128" t="s">
        <v>145</v>
      </c>
      <c r="G433" s="128" t="s">
        <v>146</v>
      </c>
      <c r="H433" s="128"/>
      <c r="I433" s="128">
        <v>0</v>
      </c>
      <c r="J433" s="95">
        <v>500</v>
      </c>
      <c r="K433" s="129">
        <v>154.20000000000002</v>
      </c>
      <c r="L433" s="96">
        <f t="shared" si="6"/>
        <v>77100.000000000015</v>
      </c>
      <c r="N433" s="212"/>
    </row>
    <row r="434" spans="2:14" x14ac:dyDescent="0.25">
      <c r="B434" s="103">
        <v>45717</v>
      </c>
      <c r="C434" s="256">
        <v>45717</v>
      </c>
      <c r="D434" s="130">
        <v>15734</v>
      </c>
      <c r="E434" s="127" t="s">
        <v>797</v>
      </c>
      <c r="F434" s="128" t="s">
        <v>145</v>
      </c>
      <c r="G434" s="128" t="s">
        <v>146</v>
      </c>
      <c r="H434" s="128"/>
      <c r="I434" s="128">
        <v>2</v>
      </c>
      <c r="J434" s="95">
        <v>6</v>
      </c>
      <c r="K434" s="129">
        <v>45809.29</v>
      </c>
      <c r="L434" s="96">
        <f t="shared" si="6"/>
        <v>274855.74</v>
      </c>
      <c r="N434" s="212"/>
    </row>
    <row r="435" spans="2:14" x14ac:dyDescent="0.25">
      <c r="B435" s="103">
        <v>45717</v>
      </c>
      <c r="C435" s="256">
        <v>45717</v>
      </c>
      <c r="D435" s="126">
        <v>15738</v>
      </c>
      <c r="E435" s="127" t="s">
        <v>798</v>
      </c>
      <c r="F435" s="128" t="s">
        <v>145</v>
      </c>
      <c r="G435" s="128" t="s">
        <v>146</v>
      </c>
      <c r="H435" s="128"/>
      <c r="I435" s="128">
        <v>0</v>
      </c>
      <c r="J435" s="95">
        <v>8</v>
      </c>
      <c r="K435" s="129">
        <v>45809.29</v>
      </c>
      <c r="L435" s="96">
        <f t="shared" si="6"/>
        <v>366474.32</v>
      </c>
      <c r="N435" s="212"/>
    </row>
    <row r="436" spans="2:14" x14ac:dyDescent="0.25">
      <c r="B436" s="103">
        <v>45717</v>
      </c>
      <c r="C436" s="256">
        <v>45717</v>
      </c>
      <c r="D436" s="126">
        <v>15732</v>
      </c>
      <c r="E436" s="127" t="s">
        <v>799</v>
      </c>
      <c r="F436" s="128" t="s">
        <v>145</v>
      </c>
      <c r="G436" s="128" t="s">
        <v>146</v>
      </c>
      <c r="H436" s="128"/>
      <c r="I436" s="128">
        <v>0</v>
      </c>
      <c r="J436" s="95">
        <v>8</v>
      </c>
      <c r="K436" s="129">
        <v>36811.050000000003</v>
      </c>
      <c r="L436" s="96">
        <f t="shared" si="6"/>
        <v>294488.40000000002</v>
      </c>
      <c r="N436" s="212"/>
    </row>
    <row r="437" spans="2:14" x14ac:dyDescent="0.25">
      <c r="B437" s="103">
        <v>45717</v>
      </c>
      <c r="C437" s="256">
        <v>45717</v>
      </c>
      <c r="D437" s="126">
        <v>15743</v>
      </c>
      <c r="E437" s="127" t="s">
        <v>800</v>
      </c>
      <c r="F437" s="128" t="s">
        <v>145</v>
      </c>
      <c r="G437" s="128" t="s">
        <v>146</v>
      </c>
      <c r="H437" s="128"/>
      <c r="I437" s="128">
        <v>0</v>
      </c>
      <c r="J437" s="95">
        <v>4</v>
      </c>
      <c r="K437" s="129">
        <v>36811.050000000003</v>
      </c>
      <c r="L437" s="96">
        <f t="shared" si="6"/>
        <v>147244.20000000001</v>
      </c>
      <c r="N437" s="212"/>
    </row>
    <row r="438" spans="2:14" x14ac:dyDescent="0.25">
      <c r="B438" s="103">
        <v>45717</v>
      </c>
      <c r="C438" s="256">
        <v>45717</v>
      </c>
      <c r="D438" s="130">
        <v>15740</v>
      </c>
      <c r="E438" s="127" t="s">
        <v>801</v>
      </c>
      <c r="F438" s="128" t="s">
        <v>145</v>
      </c>
      <c r="G438" s="128" t="s">
        <v>146</v>
      </c>
      <c r="H438" s="128"/>
      <c r="I438" s="128">
        <v>0</v>
      </c>
      <c r="J438" s="95">
        <v>8</v>
      </c>
      <c r="K438" s="129">
        <v>36811.050000000003</v>
      </c>
      <c r="L438" s="96">
        <f t="shared" si="6"/>
        <v>294488.40000000002</v>
      </c>
      <c r="N438" s="212"/>
    </row>
    <row r="439" spans="2:14" x14ac:dyDescent="0.25">
      <c r="B439" s="103">
        <v>45717</v>
      </c>
      <c r="C439" s="256">
        <v>45717</v>
      </c>
      <c r="D439" s="130">
        <v>15741</v>
      </c>
      <c r="E439" s="127" t="s">
        <v>802</v>
      </c>
      <c r="F439" s="128" t="s">
        <v>145</v>
      </c>
      <c r="G439" s="128" t="s">
        <v>146</v>
      </c>
      <c r="H439" s="128"/>
      <c r="I439" s="128">
        <v>0</v>
      </c>
      <c r="J439" s="95">
        <v>19</v>
      </c>
      <c r="K439" s="129">
        <v>36811.050000000003</v>
      </c>
      <c r="L439" s="96">
        <f t="shared" si="6"/>
        <v>699409.95000000007</v>
      </c>
      <c r="N439" s="212"/>
    </row>
    <row r="440" spans="2:14" x14ac:dyDescent="0.25">
      <c r="B440" s="103">
        <v>45717</v>
      </c>
      <c r="C440" s="256">
        <v>45717</v>
      </c>
      <c r="D440" s="126">
        <v>6065</v>
      </c>
      <c r="E440" s="127" t="s">
        <v>803</v>
      </c>
      <c r="F440" s="128" t="s">
        <v>145</v>
      </c>
      <c r="G440" s="128" t="s">
        <v>146</v>
      </c>
      <c r="H440" s="128"/>
      <c r="I440" s="128">
        <v>0</v>
      </c>
      <c r="J440" s="95">
        <v>4</v>
      </c>
      <c r="K440" s="129">
        <v>10553.92</v>
      </c>
      <c r="L440" s="96">
        <f t="shared" si="6"/>
        <v>42215.68</v>
      </c>
      <c r="N440" s="212"/>
    </row>
    <row r="441" spans="2:14" x14ac:dyDescent="0.25">
      <c r="B441" s="103">
        <v>45717</v>
      </c>
      <c r="C441" s="256">
        <v>45717</v>
      </c>
      <c r="D441" s="130">
        <v>21613</v>
      </c>
      <c r="E441" s="280" t="s">
        <v>804</v>
      </c>
      <c r="F441" s="128" t="s">
        <v>145</v>
      </c>
      <c r="G441" s="128" t="s">
        <v>146</v>
      </c>
      <c r="H441" s="128"/>
      <c r="I441" s="128">
        <v>0</v>
      </c>
      <c r="J441" s="95">
        <v>8</v>
      </c>
      <c r="K441" s="132">
        <v>16907.04</v>
      </c>
      <c r="L441" s="96">
        <f t="shared" si="6"/>
        <v>135256.32000000001</v>
      </c>
      <c r="N441" s="212"/>
    </row>
    <row r="442" spans="2:14" x14ac:dyDescent="0.25">
      <c r="B442" s="103">
        <v>45717</v>
      </c>
      <c r="C442" s="256">
        <v>45717</v>
      </c>
      <c r="D442" s="126">
        <v>20698</v>
      </c>
      <c r="E442" s="281" t="s">
        <v>805</v>
      </c>
      <c r="F442" s="128" t="s">
        <v>145</v>
      </c>
      <c r="G442" s="128" t="s">
        <v>146</v>
      </c>
      <c r="H442" s="128"/>
      <c r="I442" s="128">
        <v>0</v>
      </c>
      <c r="J442" s="95">
        <v>8</v>
      </c>
      <c r="K442" s="132">
        <v>16780.810000000001</v>
      </c>
      <c r="L442" s="96">
        <f t="shared" si="6"/>
        <v>134246.48000000001</v>
      </c>
      <c r="N442" s="212"/>
    </row>
    <row r="443" spans="2:14" x14ac:dyDescent="0.25">
      <c r="B443" s="103">
        <v>45717</v>
      </c>
      <c r="C443" s="256">
        <v>45717</v>
      </c>
      <c r="D443" s="126">
        <v>6047</v>
      </c>
      <c r="E443" s="281" t="s">
        <v>806</v>
      </c>
      <c r="F443" s="128" t="s">
        <v>145</v>
      </c>
      <c r="G443" s="128" t="s">
        <v>146</v>
      </c>
      <c r="H443" s="128"/>
      <c r="I443" s="128">
        <v>0</v>
      </c>
      <c r="J443" s="95">
        <v>30</v>
      </c>
      <c r="K443" s="129">
        <v>17228</v>
      </c>
      <c r="L443" s="96">
        <f t="shared" si="6"/>
        <v>516840</v>
      </c>
      <c r="N443" s="212"/>
    </row>
    <row r="444" spans="2:14" x14ac:dyDescent="0.25">
      <c r="B444" s="103">
        <v>45717</v>
      </c>
      <c r="C444" s="256">
        <v>45717</v>
      </c>
      <c r="D444" s="126">
        <v>6064</v>
      </c>
      <c r="E444" s="281" t="s">
        <v>807</v>
      </c>
      <c r="F444" s="128" t="s">
        <v>145</v>
      </c>
      <c r="G444" s="128" t="s">
        <v>146</v>
      </c>
      <c r="H444" s="128"/>
      <c r="I444" s="128">
        <v>0</v>
      </c>
      <c r="J444" s="95">
        <v>30</v>
      </c>
      <c r="K444" s="129">
        <v>19487.7</v>
      </c>
      <c r="L444" s="96">
        <f t="shared" si="6"/>
        <v>584631</v>
      </c>
      <c r="N444" s="212"/>
    </row>
    <row r="445" spans="2:14" x14ac:dyDescent="0.25">
      <c r="B445" s="103">
        <v>45717</v>
      </c>
      <c r="C445" s="256">
        <v>45717</v>
      </c>
      <c r="D445" s="130">
        <v>1217</v>
      </c>
      <c r="E445" s="281" t="s">
        <v>808</v>
      </c>
      <c r="F445" s="128" t="s">
        <v>145</v>
      </c>
      <c r="G445" s="128" t="s">
        <v>146</v>
      </c>
      <c r="H445" s="128"/>
      <c r="I445" s="128">
        <v>0</v>
      </c>
      <c r="J445" s="95">
        <v>20</v>
      </c>
      <c r="K445" s="131">
        <v>393.99</v>
      </c>
      <c r="L445" s="96">
        <f t="shared" si="6"/>
        <v>7879.8</v>
      </c>
      <c r="N445" s="212"/>
    </row>
    <row r="446" spans="2:14" x14ac:dyDescent="0.25">
      <c r="B446" s="103">
        <v>45717</v>
      </c>
      <c r="C446" s="256">
        <v>45717</v>
      </c>
      <c r="D446" s="130">
        <v>1285</v>
      </c>
      <c r="E446" s="281" t="s">
        <v>1949</v>
      </c>
      <c r="F446" s="128" t="s">
        <v>411</v>
      </c>
      <c r="G446" s="128" t="s">
        <v>415</v>
      </c>
      <c r="H446" s="128">
        <v>400</v>
      </c>
      <c r="I446" s="128">
        <v>100</v>
      </c>
      <c r="J446" s="95">
        <v>300</v>
      </c>
      <c r="K446" s="131">
        <v>98</v>
      </c>
      <c r="L446" s="96">
        <f t="shared" si="6"/>
        <v>29400</v>
      </c>
      <c r="N446" s="212"/>
    </row>
    <row r="447" spans="2:14" x14ac:dyDescent="0.25">
      <c r="B447" s="103">
        <v>45717</v>
      </c>
      <c r="C447" s="256">
        <v>45717</v>
      </c>
      <c r="D447" s="130">
        <v>20305</v>
      </c>
      <c r="E447" s="281" t="s">
        <v>809</v>
      </c>
      <c r="F447" s="128" t="s">
        <v>145</v>
      </c>
      <c r="G447" s="128" t="s">
        <v>146</v>
      </c>
      <c r="H447" s="128"/>
      <c r="I447" s="128">
        <v>5</v>
      </c>
      <c r="J447" s="95">
        <v>29</v>
      </c>
      <c r="K447" s="129">
        <v>2419.1999999999998</v>
      </c>
      <c r="L447" s="96">
        <f t="shared" si="6"/>
        <v>70156.799999999988</v>
      </c>
      <c r="N447" s="212"/>
    </row>
    <row r="448" spans="2:14" x14ac:dyDescent="0.25">
      <c r="B448" s="103">
        <v>45717</v>
      </c>
      <c r="C448" s="256">
        <v>45717</v>
      </c>
      <c r="D448" s="130">
        <v>1366</v>
      </c>
      <c r="E448" s="281" t="s">
        <v>810</v>
      </c>
      <c r="F448" s="128" t="s">
        <v>411</v>
      </c>
      <c r="G448" s="128" t="s">
        <v>146</v>
      </c>
      <c r="H448" s="128"/>
      <c r="I448" s="128">
        <v>0</v>
      </c>
      <c r="J448" s="95">
        <v>153</v>
      </c>
      <c r="K448" s="129">
        <v>1000</v>
      </c>
      <c r="L448" s="96">
        <f t="shared" si="6"/>
        <v>153000</v>
      </c>
      <c r="N448" s="212"/>
    </row>
    <row r="449" spans="2:14" x14ac:dyDescent="0.25">
      <c r="B449" s="103">
        <v>45717</v>
      </c>
      <c r="C449" s="256">
        <v>45717</v>
      </c>
      <c r="D449" s="130">
        <v>1219</v>
      </c>
      <c r="E449" s="281" t="s">
        <v>811</v>
      </c>
      <c r="F449" s="128" t="s">
        <v>145</v>
      </c>
      <c r="G449" s="128" t="s">
        <v>146</v>
      </c>
      <c r="H449" s="128"/>
      <c r="I449" s="128">
        <v>0</v>
      </c>
      <c r="J449" s="95">
        <v>10</v>
      </c>
      <c r="K449" s="131">
        <v>5555.55</v>
      </c>
      <c r="L449" s="96">
        <f t="shared" si="6"/>
        <v>55555.5</v>
      </c>
      <c r="N449" s="212"/>
    </row>
    <row r="450" spans="2:14" x14ac:dyDescent="0.25">
      <c r="B450" s="103">
        <v>45717</v>
      </c>
      <c r="C450" s="256">
        <v>45717</v>
      </c>
      <c r="D450" s="126">
        <v>2287</v>
      </c>
      <c r="E450" s="281" t="s">
        <v>1694</v>
      </c>
      <c r="F450" s="128" t="s">
        <v>145</v>
      </c>
      <c r="G450" s="128" t="s">
        <v>146</v>
      </c>
      <c r="H450" s="128">
        <v>20</v>
      </c>
      <c r="I450" s="128">
        <v>7</v>
      </c>
      <c r="J450" s="95">
        <v>47</v>
      </c>
      <c r="K450" s="131">
        <v>1622.5</v>
      </c>
      <c r="L450" s="96">
        <f t="shared" si="6"/>
        <v>76257.5</v>
      </c>
      <c r="N450" s="212"/>
    </row>
    <row r="451" spans="2:14" x14ac:dyDescent="0.25">
      <c r="B451" s="103">
        <v>45717</v>
      </c>
      <c r="C451" s="256">
        <v>45717</v>
      </c>
      <c r="D451" s="126">
        <v>4849</v>
      </c>
      <c r="E451" s="281" t="s">
        <v>812</v>
      </c>
      <c r="F451" s="128" t="s">
        <v>145</v>
      </c>
      <c r="G451" s="128" t="s">
        <v>146</v>
      </c>
      <c r="H451" s="128"/>
      <c r="I451" s="128">
        <v>0</v>
      </c>
      <c r="J451" s="95">
        <v>5</v>
      </c>
      <c r="K451" s="129">
        <v>354</v>
      </c>
      <c r="L451" s="96">
        <f t="shared" si="6"/>
        <v>1770</v>
      </c>
      <c r="N451" s="212"/>
    </row>
    <row r="452" spans="2:14" x14ac:dyDescent="0.25">
      <c r="B452" s="103">
        <v>45717</v>
      </c>
      <c r="C452" s="256">
        <v>45717</v>
      </c>
      <c r="D452" s="126">
        <v>1220</v>
      </c>
      <c r="E452" s="281" t="s">
        <v>813</v>
      </c>
      <c r="F452" s="128" t="s">
        <v>145</v>
      </c>
      <c r="G452" s="128" t="s">
        <v>146</v>
      </c>
      <c r="H452" s="128"/>
      <c r="I452" s="128">
        <v>0</v>
      </c>
      <c r="J452" s="95">
        <v>3</v>
      </c>
      <c r="K452" s="129">
        <v>1260</v>
      </c>
      <c r="L452" s="96">
        <f t="shared" si="6"/>
        <v>3780</v>
      </c>
      <c r="N452" s="212"/>
    </row>
    <row r="453" spans="2:14" x14ac:dyDescent="0.25">
      <c r="B453" s="103">
        <v>45717</v>
      </c>
      <c r="C453" s="256">
        <v>45717</v>
      </c>
      <c r="D453" s="126">
        <v>18859</v>
      </c>
      <c r="E453" s="281" t="s">
        <v>814</v>
      </c>
      <c r="F453" s="128" t="s">
        <v>145</v>
      </c>
      <c r="G453" s="128" t="s">
        <v>146</v>
      </c>
      <c r="H453" s="128">
        <v>10000</v>
      </c>
      <c r="I453" s="128">
        <v>3120</v>
      </c>
      <c r="J453" s="95">
        <v>8480</v>
      </c>
      <c r="K453" s="131">
        <v>15.04</v>
      </c>
      <c r="L453" s="96">
        <f t="shared" si="6"/>
        <v>127539.2</v>
      </c>
      <c r="N453" s="212"/>
    </row>
    <row r="454" spans="2:14" x14ac:dyDescent="0.25">
      <c r="B454" s="103">
        <v>45717</v>
      </c>
      <c r="C454" s="256">
        <v>45717</v>
      </c>
      <c r="D454" s="126">
        <v>8709</v>
      </c>
      <c r="E454" s="281" t="s">
        <v>815</v>
      </c>
      <c r="F454" s="128" t="s">
        <v>145</v>
      </c>
      <c r="G454" s="128" t="s">
        <v>146</v>
      </c>
      <c r="H454" s="128"/>
      <c r="I454" s="128">
        <v>0</v>
      </c>
      <c r="J454" s="95">
        <v>4</v>
      </c>
      <c r="K454" s="131">
        <v>768</v>
      </c>
      <c r="L454" s="96">
        <f t="shared" si="6"/>
        <v>3072</v>
      </c>
      <c r="N454" s="212"/>
    </row>
    <row r="455" spans="2:14" x14ac:dyDescent="0.25">
      <c r="B455" s="103">
        <v>45717</v>
      </c>
      <c r="C455" s="256">
        <v>45717</v>
      </c>
      <c r="D455" s="126">
        <v>1154</v>
      </c>
      <c r="E455" s="281" t="s">
        <v>816</v>
      </c>
      <c r="F455" s="128" t="s">
        <v>411</v>
      </c>
      <c r="G455" s="128" t="s">
        <v>421</v>
      </c>
      <c r="H455" s="128"/>
      <c r="I455" s="128">
        <v>32</v>
      </c>
      <c r="J455" s="95">
        <v>271</v>
      </c>
      <c r="K455" s="129">
        <v>773.5</v>
      </c>
      <c r="L455" s="96">
        <f t="shared" si="6"/>
        <v>209618.5</v>
      </c>
      <c r="N455" s="212"/>
    </row>
    <row r="456" spans="2:14" x14ac:dyDescent="0.25">
      <c r="B456" s="103">
        <v>45717</v>
      </c>
      <c r="C456" s="256">
        <v>45717</v>
      </c>
      <c r="D456" s="126">
        <v>6094</v>
      </c>
      <c r="E456" s="281" t="s">
        <v>817</v>
      </c>
      <c r="F456" s="128" t="s">
        <v>145</v>
      </c>
      <c r="G456" s="128" t="s">
        <v>146</v>
      </c>
      <c r="H456" s="128">
        <v>600</v>
      </c>
      <c r="I456" s="128">
        <v>72</v>
      </c>
      <c r="J456" s="95">
        <v>600</v>
      </c>
      <c r="K456" s="129">
        <v>641.41999999999996</v>
      </c>
      <c r="L456" s="96">
        <f t="shared" si="6"/>
        <v>384852</v>
      </c>
      <c r="N456" s="212"/>
    </row>
    <row r="457" spans="2:14" x14ac:dyDescent="0.25">
      <c r="B457" s="103">
        <v>45717</v>
      </c>
      <c r="C457" s="256">
        <v>45717</v>
      </c>
      <c r="D457" s="126">
        <v>15733</v>
      </c>
      <c r="E457" s="281" t="s">
        <v>818</v>
      </c>
      <c r="F457" s="128" t="s">
        <v>145</v>
      </c>
      <c r="G457" s="128" t="s">
        <v>146</v>
      </c>
      <c r="H457" s="128"/>
      <c r="I457" s="128">
        <v>0</v>
      </c>
      <c r="J457" s="95">
        <v>8</v>
      </c>
      <c r="K457" s="129">
        <v>11235.18</v>
      </c>
      <c r="L457" s="96">
        <f t="shared" ref="L457:L520" si="7">+K457*J457</f>
        <v>89881.44</v>
      </c>
      <c r="N457" s="212"/>
    </row>
    <row r="458" spans="2:14" x14ac:dyDescent="0.25">
      <c r="B458" s="103">
        <v>45717</v>
      </c>
      <c r="C458" s="256">
        <v>45717</v>
      </c>
      <c r="D458" s="126">
        <v>1230</v>
      </c>
      <c r="E458" s="281" t="s">
        <v>1577</v>
      </c>
      <c r="F458" s="128" t="s">
        <v>145</v>
      </c>
      <c r="G458" s="128" t="s">
        <v>146</v>
      </c>
      <c r="H458" s="128"/>
      <c r="I458" s="128">
        <v>10</v>
      </c>
      <c r="J458" s="95">
        <v>78</v>
      </c>
      <c r="K458" s="129">
        <v>2902.8</v>
      </c>
      <c r="L458" s="96">
        <f t="shared" si="7"/>
        <v>226418.40000000002</v>
      </c>
      <c r="N458" s="212"/>
    </row>
    <row r="459" spans="2:14" x14ac:dyDescent="0.25">
      <c r="B459" s="103">
        <v>45717</v>
      </c>
      <c r="C459" s="256">
        <v>45717</v>
      </c>
      <c r="D459" s="126">
        <v>1235</v>
      </c>
      <c r="E459" s="281" t="s">
        <v>819</v>
      </c>
      <c r="F459" s="128" t="s">
        <v>145</v>
      </c>
      <c r="G459" s="128" t="s">
        <v>146</v>
      </c>
      <c r="H459" s="128"/>
      <c r="I459" s="128">
        <v>10</v>
      </c>
      <c r="J459" s="95">
        <v>66</v>
      </c>
      <c r="K459" s="131">
        <v>70.8</v>
      </c>
      <c r="L459" s="96">
        <f t="shared" si="7"/>
        <v>4672.8</v>
      </c>
      <c r="N459" s="212"/>
    </row>
    <row r="460" spans="2:14" x14ac:dyDescent="0.25">
      <c r="B460" s="103">
        <v>45717</v>
      </c>
      <c r="C460" s="256">
        <v>45717</v>
      </c>
      <c r="D460" s="130">
        <v>1233</v>
      </c>
      <c r="E460" s="281" t="s">
        <v>820</v>
      </c>
      <c r="F460" s="128" t="s">
        <v>145</v>
      </c>
      <c r="G460" s="128" t="s">
        <v>146</v>
      </c>
      <c r="H460" s="128"/>
      <c r="I460" s="128">
        <v>0</v>
      </c>
      <c r="J460" s="95">
        <v>110</v>
      </c>
      <c r="K460" s="129">
        <v>114.4</v>
      </c>
      <c r="L460" s="96">
        <f t="shared" si="7"/>
        <v>12584</v>
      </c>
      <c r="N460" s="212"/>
    </row>
    <row r="461" spans="2:14" x14ac:dyDescent="0.25">
      <c r="B461" s="103">
        <v>45717</v>
      </c>
      <c r="C461" s="256">
        <v>45717</v>
      </c>
      <c r="D461" s="130">
        <v>1234</v>
      </c>
      <c r="E461" s="281" t="s">
        <v>821</v>
      </c>
      <c r="F461" s="128" t="s">
        <v>145</v>
      </c>
      <c r="G461" s="128" t="s">
        <v>146</v>
      </c>
      <c r="H461" s="128"/>
      <c r="I461" s="128">
        <v>0</v>
      </c>
      <c r="J461" s="95">
        <v>30</v>
      </c>
      <c r="K461" s="129">
        <v>200.6</v>
      </c>
      <c r="L461" s="96">
        <f t="shared" si="7"/>
        <v>6018</v>
      </c>
      <c r="N461" s="212"/>
    </row>
    <row r="462" spans="2:14" x14ac:dyDescent="0.25">
      <c r="B462" s="103">
        <v>45717</v>
      </c>
      <c r="C462" s="256">
        <v>45717</v>
      </c>
      <c r="D462" s="130">
        <v>1236</v>
      </c>
      <c r="E462" s="280" t="s">
        <v>822</v>
      </c>
      <c r="F462" s="128" t="s">
        <v>145</v>
      </c>
      <c r="G462" s="128" t="s">
        <v>146</v>
      </c>
      <c r="H462" s="128">
        <v>100</v>
      </c>
      <c r="I462" s="128">
        <v>40</v>
      </c>
      <c r="J462" s="95">
        <v>248</v>
      </c>
      <c r="K462" s="129">
        <v>40.119999999999997</v>
      </c>
      <c r="L462" s="96">
        <f t="shared" si="7"/>
        <v>9949.76</v>
      </c>
      <c r="N462" s="212"/>
    </row>
    <row r="463" spans="2:14" x14ac:dyDescent="0.25">
      <c r="B463" s="103">
        <v>45717</v>
      </c>
      <c r="C463" s="256">
        <v>45717</v>
      </c>
      <c r="D463" s="130">
        <v>1238</v>
      </c>
      <c r="E463" s="281" t="s">
        <v>823</v>
      </c>
      <c r="F463" s="128" t="s">
        <v>145</v>
      </c>
      <c r="G463" s="128" t="s">
        <v>146</v>
      </c>
      <c r="H463" s="128"/>
      <c r="I463" s="128">
        <v>0</v>
      </c>
      <c r="J463" s="95">
        <v>120</v>
      </c>
      <c r="K463" s="129">
        <v>34.93</v>
      </c>
      <c r="L463" s="96">
        <f t="shared" si="7"/>
        <v>4191.6000000000004</v>
      </c>
      <c r="N463" s="212"/>
    </row>
    <row r="464" spans="2:14" x14ac:dyDescent="0.25">
      <c r="B464" s="103">
        <v>45717</v>
      </c>
      <c r="C464" s="256">
        <v>45717</v>
      </c>
      <c r="D464" s="126">
        <v>1237</v>
      </c>
      <c r="E464" s="281" t="s">
        <v>824</v>
      </c>
      <c r="F464" s="128" t="s">
        <v>145</v>
      </c>
      <c r="G464" s="128" t="s">
        <v>146</v>
      </c>
      <c r="H464" s="128"/>
      <c r="I464" s="128">
        <v>0</v>
      </c>
      <c r="J464" s="95">
        <v>110</v>
      </c>
      <c r="K464" s="132">
        <v>24.78</v>
      </c>
      <c r="L464" s="96">
        <f t="shared" si="7"/>
        <v>2725.8</v>
      </c>
      <c r="N464" s="212"/>
    </row>
    <row r="465" spans="2:14" x14ac:dyDescent="0.25">
      <c r="B465" s="103">
        <v>45717</v>
      </c>
      <c r="C465" s="256">
        <v>45717</v>
      </c>
      <c r="D465" s="126">
        <v>1463</v>
      </c>
      <c r="E465" s="281" t="s">
        <v>825</v>
      </c>
      <c r="F465" s="128" t="s">
        <v>145</v>
      </c>
      <c r="G465" s="128" t="s">
        <v>146</v>
      </c>
      <c r="H465" s="128"/>
      <c r="I465" s="128">
        <v>0</v>
      </c>
      <c r="J465" s="95">
        <v>12</v>
      </c>
      <c r="K465" s="131">
        <v>1309.32</v>
      </c>
      <c r="L465" s="96">
        <f t="shared" si="7"/>
        <v>15711.84</v>
      </c>
      <c r="N465" s="212"/>
    </row>
    <row r="466" spans="2:14" x14ac:dyDescent="0.25">
      <c r="B466" s="103">
        <v>45717</v>
      </c>
      <c r="C466" s="256">
        <v>45717</v>
      </c>
      <c r="D466" s="130">
        <v>1373</v>
      </c>
      <c r="E466" s="281" t="s">
        <v>826</v>
      </c>
      <c r="F466" s="128" t="s">
        <v>145</v>
      </c>
      <c r="G466" s="128" t="s">
        <v>149</v>
      </c>
      <c r="H466" s="128"/>
      <c r="I466" s="128">
        <v>30</v>
      </c>
      <c r="J466" s="95">
        <v>190</v>
      </c>
      <c r="K466" s="131">
        <v>450</v>
      </c>
      <c r="L466" s="96">
        <f t="shared" si="7"/>
        <v>85500</v>
      </c>
      <c r="N466" s="212"/>
    </row>
    <row r="467" spans="2:14" x14ac:dyDescent="0.25">
      <c r="B467" s="103">
        <v>45717</v>
      </c>
      <c r="C467" s="256">
        <v>45717</v>
      </c>
      <c r="D467" s="130">
        <v>21617</v>
      </c>
      <c r="E467" s="281" t="s">
        <v>827</v>
      </c>
      <c r="F467" s="128" t="s">
        <v>444</v>
      </c>
      <c r="G467" s="128" t="s">
        <v>415</v>
      </c>
      <c r="H467" s="128"/>
      <c r="I467" s="128">
        <v>0</v>
      </c>
      <c r="J467" s="95">
        <v>230</v>
      </c>
      <c r="K467" s="129">
        <v>1200</v>
      </c>
      <c r="L467" s="96">
        <f t="shared" si="7"/>
        <v>276000</v>
      </c>
      <c r="N467" s="212"/>
    </row>
    <row r="468" spans="2:14" x14ac:dyDescent="0.25">
      <c r="B468" s="103">
        <v>45717</v>
      </c>
      <c r="C468" s="256">
        <v>45717</v>
      </c>
      <c r="D468" s="126">
        <v>10061</v>
      </c>
      <c r="E468" s="281" t="s">
        <v>828</v>
      </c>
      <c r="F468" s="128" t="s">
        <v>145</v>
      </c>
      <c r="G468" s="128" t="s">
        <v>146</v>
      </c>
      <c r="H468" s="128"/>
      <c r="I468" s="128">
        <v>0</v>
      </c>
      <c r="J468" s="95">
        <v>40</v>
      </c>
      <c r="K468" s="129">
        <v>527.46</v>
      </c>
      <c r="L468" s="96">
        <f t="shared" si="7"/>
        <v>21098.400000000001</v>
      </c>
      <c r="N468" s="212"/>
    </row>
    <row r="469" spans="2:14" x14ac:dyDescent="0.25">
      <c r="B469" s="103">
        <v>45717</v>
      </c>
      <c r="C469" s="256">
        <v>45717</v>
      </c>
      <c r="D469" s="126">
        <v>6113</v>
      </c>
      <c r="E469" s="281" t="s">
        <v>829</v>
      </c>
      <c r="F469" s="128" t="s">
        <v>145</v>
      </c>
      <c r="G469" s="128" t="s">
        <v>146</v>
      </c>
      <c r="H469" s="128"/>
      <c r="I469" s="128">
        <v>0</v>
      </c>
      <c r="J469" s="95">
        <v>18</v>
      </c>
      <c r="K469" s="129">
        <v>57</v>
      </c>
      <c r="L469" s="96">
        <f t="shared" si="7"/>
        <v>1026</v>
      </c>
      <c r="N469" s="212"/>
    </row>
    <row r="470" spans="2:14" x14ac:dyDescent="0.25">
      <c r="B470" s="103">
        <v>45717</v>
      </c>
      <c r="C470" s="256">
        <v>45717</v>
      </c>
      <c r="D470" s="130">
        <v>6242</v>
      </c>
      <c r="E470" s="281" t="s">
        <v>830</v>
      </c>
      <c r="F470" s="128" t="s">
        <v>145</v>
      </c>
      <c r="G470" s="128" t="s">
        <v>146</v>
      </c>
      <c r="H470" s="128"/>
      <c r="I470" s="128">
        <v>0</v>
      </c>
      <c r="J470" s="95">
        <v>170</v>
      </c>
      <c r="K470" s="129">
        <v>756.72</v>
      </c>
      <c r="L470" s="96">
        <f t="shared" si="7"/>
        <v>128642.40000000001</v>
      </c>
      <c r="N470" s="212"/>
    </row>
    <row r="471" spans="2:14" x14ac:dyDescent="0.25">
      <c r="B471" s="103">
        <v>45717</v>
      </c>
      <c r="C471" s="256">
        <v>45717</v>
      </c>
      <c r="D471" s="130">
        <v>1246</v>
      </c>
      <c r="E471" s="281" t="s">
        <v>831</v>
      </c>
      <c r="F471" s="128" t="s">
        <v>145</v>
      </c>
      <c r="G471" s="128" t="s">
        <v>146</v>
      </c>
      <c r="H471" s="128"/>
      <c r="I471" s="128">
        <v>200</v>
      </c>
      <c r="J471" s="95">
        <v>2200</v>
      </c>
      <c r="K471" s="131">
        <v>58</v>
      </c>
      <c r="L471" s="96">
        <f t="shared" si="7"/>
        <v>127600</v>
      </c>
      <c r="N471" s="212"/>
    </row>
    <row r="472" spans="2:14" x14ac:dyDescent="0.25">
      <c r="B472" s="103">
        <v>45717</v>
      </c>
      <c r="C472" s="256">
        <v>45717</v>
      </c>
      <c r="D472" s="130">
        <v>1381</v>
      </c>
      <c r="E472" s="281" t="s">
        <v>832</v>
      </c>
      <c r="F472" s="128" t="s">
        <v>145</v>
      </c>
      <c r="G472" s="128" t="s">
        <v>146</v>
      </c>
      <c r="H472" s="128"/>
      <c r="I472" s="128">
        <v>0</v>
      </c>
      <c r="J472" s="95">
        <v>480</v>
      </c>
      <c r="K472" s="129">
        <v>22.22</v>
      </c>
      <c r="L472" s="96">
        <f t="shared" si="7"/>
        <v>10665.599999999999</v>
      </c>
      <c r="N472" s="212"/>
    </row>
    <row r="473" spans="2:14" x14ac:dyDescent="0.25">
      <c r="B473" s="103">
        <v>45717</v>
      </c>
      <c r="C473" s="256">
        <v>45717</v>
      </c>
      <c r="D473" s="126">
        <v>5151</v>
      </c>
      <c r="E473" s="281" t="s">
        <v>833</v>
      </c>
      <c r="F473" s="128" t="s">
        <v>145</v>
      </c>
      <c r="G473" s="128" t="s">
        <v>146</v>
      </c>
      <c r="H473" s="128"/>
      <c r="I473" s="128">
        <v>0</v>
      </c>
      <c r="J473" s="95">
        <v>5040</v>
      </c>
      <c r="K473" s="129">
        <v>10</v>
      </c>
      <c r="L473" s="96">
        <f t="shared" si="7"/>
        <v>50400</v>
      </c>
      <c r="N473" s="212"/>
    </row>
    <row r="474" spans="2:14" x14ac:dyDescent="0.25">
      <c r="B474" s="103">
        <v>45717</v>
      </c>
      <c r="C474" s="256">
        <v>45717</v>
      </c>
      <c r="D474" s="126">
        <v>20818</v>
      </c>
      <c r="E474" s="281" t="s">
        <v>834</v>
      </c>
      <c r="F474" s="128" t="s">
        <v>145</v>
      </c>
      <c r="G474" s="128" t="s">
        <v>146</v>
      </c>
      <c r="H474" s="128"/>
      <c r="I474" s="128">
        <v>400</v>
      </c>
      <c r="J474" s="95">
        <v>1650</v>
      </c>
      <c r="K474" s="129">
        <v>27</v>
      </c>
      <c r="L474" s="96">
        <f t="shared" si="7"/>
        <v>44550</v>
      </c>
      <c r="N474" s="212"/>
    </row>
    <row r="475" spans="2:14" ht="29.25" customHeight="1" x14ac:dyDescent="0.25">
      <c r="B475" s="103">
        <v>45717</v>
      </c>
      <c r="C475" s="256">
        <v>45717</v>
      </c>
      <c r="D475" s="126">
        <v>13573</v>
      </c>
      <c r="E475" s="281" t="s">
        <v>835</v>
      </c>
      <c r="F475" s="128" t="s">
        <v>145</v>
      </c>
      <c r="G475" s="128" t="s">
        <v>593</v>
      </c>
      <c r="H475" s="128">
        <v>67</v>
      </c>
      <c r="I475" s="128">
        <v>2</v>
      </c>
      <c r="J475" s="95">
        <v>86</v>
      </c>
      <c r="K475" s="133">
        <v>3186</v>
      </c>
      <c r="L475" s="96">
        <f t="shared" si="7"/>
        <v>273996</v>
      </c>
      <c r="N475" s="212"/>
    </row>
    <row r="476" spans="2:14" x14ac:dyDescent="0.25">
      <c r="B476" s="103">
        <v>45717</v>
      </c>
      <c r="C476" s="256">
        <v>45717</v>
      </c>
      <c r="D476" s="130">
        <v>11194</v>
      </c>
      <c r="E476" s="281" t="s">
        <v>836</v>
      </c>
      <c r="F476" s="128" t="s">
        <v>145</v>
      </c>
      <c r="G476" s="128" t="s">
        <v>146</v>
      </c>
      <c r="H476" s="128"/>
      <c r="I476" s="128">
        <v>0</v>
      </c>
      <c r="J476" s="95">
        <v>7</v>
      </c>
      <c r="K476" s="129">
        <v>8572.57</v>
      </c>
      <c r="L476" s="96">
        <f t="shared" si="7"/>
        <v>60007.99</v>
      </c>
      <c r="N476" s="212"/>
    </row>
    <row r="477" spans="2:14" x14ac:dyDescent="0.25">
      <c r="B477" s="103">
        <v>45717</v>
      </c>
      <c r="C477" s="256">
        <v>45717</v>
      </c>
      <c r="D477" s="126">
        <v>1262</v>
      </c>
      <c r="E477" s="281" t="s">
        <v>837</v>
      </c>
      <c r="F477" s="128" t="s">
        <v>145</v>
      </c>
      <c r="G477" s="128" t="s">
        <v>146</v>
      </c>
      <c r="H477" s="128">
        <v>80</v>
      </c>
      <c r="I477" s="128">
        <v>19</v>
      </c>
      <c r="J477" s="95">
        <v>65</v>
      </c>
      <c r="K477" s="131">
        <v>49.21</v>
      </c>
      <c r="L477" s="96">
        <f t="shared" si="7"/>
        <v>3198.65</v>
      </c>
      <c r="N477" s="212"/>
    </row>
    <row r="478" spans="2:14" ht="36.75" customHeight="1" x14ac:dyDescent="0.25">
      <c r="B478" s="103">
        <v>45717</v>
      </c>
      <c r="C478" s="256">
        <v>45717</v>
      </c>
      <c r="D478" s="130">
        <v>5612</v>
      </c>
      <c r="E478" s="280" t="s">
        <v>838</v>
      </c>
      <c r="F478" s="128" t="s">
        <v>417</v>
      </c>
      <c r="G478" s="128" t="s">
        <v>146</v>
      </c>
      <c r="H478" s="128"/>
      <c r="I478" s="128">
        <v>0</v>
      </c>
      <c r="J478" s="95">
        <v>1</v>
      </c>
      <c r="K478" s="129">
        <v>7800</v>
      </c>
      <c r="L478" s="96">
        <f t="shared" si="7"/>
        <v>7800</v>
      </c>
      <c r="N478" s="212"/>
    </row>
    <row r="479" spans="2:14" x14ac:dyDescent="0.25">
      <c r="B479" s="103">
        <v>45717</v>
      </c>
      <c r="C479" s="256">
        <v>45717</v>
      </c>
      <c r="D479" s="126">
        <v>7471</v>
      </c>
      <c r="E479" s="280" t="s">
        <v>839</v>
      </c>
      <c r="F479" s="128" t="s">
        <v>417</v>
      </c>
      <c r="G479" s="128" t="s">
        <v>146</v>
      </c>
      <c r="H479" s="128"/>
      <c r="I479" s="128">
        <v>0</v>
      </c>
      <c r="J479" s="95">
        <v>9</v>
      </c>
      <c r="K479" s="129">
        <v>12000</v>
      </c>
      <c r="L479" s="96">
        <f t="shared" si="7"/>
        <v>108000</v>
      </c>
      <c r="N479" s="212"/>
    </row>
    <row r="480" spans="2:14" ht="33.75" customHeight="1" x14ac:dyDescent="0.25">
      <c r="B480" s="103">
        <v>45717</v>
      </c>
      <c r="C480" s="256">
        <v>45717</v>
      </c>
      <c r="D480" s="126">
        <v>1339</v>
      </c>
      <c r="E480" s="281" t="s">
        <v>1726</v>
      </c>
      <c r="F480" s="128" t="s">
        <v>417</v>
      </c>
      <c r="G480" s="128" t="s">
        <v>146</v>
      </c>
      <c r="H480" s="128"/>
      <c r="I480" s="128">
        <v>108</v>
      </c>
      <c r="J480" s="95">
        <v>24</v>
      </c>
      <c r="K480" s="129">
        <v>84</v>
      </c>
      <c r="L480" s="96">
        <f t="shared" si="7"/>
        <v>2016</v>
      </c>
      <c r="N480" s="212"/>
    </row>
    <row r="481" spans="2:14" x14ac:dyDescent="0.25">
      <c r="B481" s="103">
        <v>45717</v>
      </c>
      <c r="C481" s="256">
        <v>45717</v>
      </c>
      <c r="D481" s="126">
        <v>9882</v>
      </c>
      <c r="E481" s="281" t="s">
        <v>1950</v>
      </c>
      <c r="F481" s="128" t="s">
        <v>417</v>
      </c>
      <c r="G481" s="128" t="s">
        <v>146</v>
      </c>
      <c r="H481" s="128">
        <v>100</v>
      </c>
      <c r="I481" s="128">
        <v>15</v>
      </c>
      <c r="J481" s="95">
        <v>85</v>
      </c>
      <c r="K481" s="131">
        <v>216</v>
      </c>
      <c r="L481" s="96">
        <f t="shared" si="7"/>
        <v>18360</v>
      </c>
      <c r="N481" s="212"/>
    </row>
    <row r="482" spans="2:14" x14ac:dyDescent="0.25">
      <c r="B482" s="103">
        <v>45717</v>
      </c>
      <c r="C482" s="256">
        <v>45717</v>
      </c>
      <c r="D482" s="126">
        <v>1263</v>
      </c>
      <c r="E482" s="281" t="s">
        <v>1951</v>
      </c>
      <c r="F482" s="128" t="s">
        <v>145</v>
      </c>
      <c r="G482" s="128" t="s">
        <v>146</v>
      </c>
      <c r="H482" s="128">
        <v>80</v>
      </c>
      <c r="I482" s="128">
        <v>50</v>
      </c>
      <c r="J482" s="95">
        <v>30</v>
      </c>
      <c r="K482" s="129">
        <v>89.56</v>
      </c>
      <c r="L482" s="96">
        <f t="shared" si="7"/>
        <v>2686.8</v>
      </c>
      <c r="N482" s="212"/>
    </row>
    <row r="483" spans="2:14" x14ac:dyDescent="0.25">
      <c r="B483" s="103">
        <v>45717</v>
      </c>
      <c r="C483" s="256">
        <v>45717</v>
      </c>
      <c r="D483" s="126">
        <v>881</v>
      </c>
      <c r="E483" s="281" t="s">
        <v>1952</v>
      </c>
      <c r="F483" s="128" t="s">
        <v>417</v>
      </c>
      <c r="G483" s="128" t="s">
        <v>421</v>
      </c>
      <c r="H483" s="128">
        <v>480</v>
      </c>
      <c r="I483" s="128">
        <v>0</v>
      </c>
      <c r="J483" s="95">
        <v>480</v>
      </c>
      <c r="K483" s="131">
        <v>78.260000000000005</v>
      </c>
      <c r="L483" s="96">
        <f t="shared" si="7"/>
        <v>37564.800000000003</v>
      </c>
      <c r="N483" s="212"/>
    </row>
    <row r="484" spans="2:14" x14ac:dyDescent="0.25">
      <c r="B484" s="103">
        <v>45717</v>
      </c>
      <c r="C484" s="256">
        <v>45717</v>
      </c>
      <c r="D484" s="130">
        <v>1264</v>
      </c>
      <c r="E484" s="280" t="s">
        <v>840</v>
      </c>
      <c r="F484" s="128" t="s">
        <v>145</v>
      </c>
      <c r="G484" s="128" t="s">
        <v>146</v>
      </c>
      <c r="H484" s="128">
        <v>80</v>
      </c>
      <c r="I484" s="128">
        <v>25</v>
      </c>
      <c r="J484" s="95">
        <v>65</v>
      </c>
      <c r="K484" s="131">
        <v>89.56</v>
      </c>
      <c r="L484" s="96">
        <f t="shared" si="7"/>
        <v>5821.4000000000005</v>
      </c>
      <c r="N484" s="212"/>
    </row>
    <row r="485" spans="2:14" x14ac:dyDescent="0.25">
      <c r="B485" s="103">
        <v>45717</v>
      </c>
      <c r="C485" s="256">
        <v>45717</v>
      </c>
      <c r="D485" s="130">
        <v>882</v>
      </c>
      <c r="E485" s="281" t="s">
        <v>1695</v>
      </c>
      <c r="F485" s="128" t="s">
        <v>417</v>
      </c>
      <c r="G485" s="128" t="s">
        <v>421</v>
      </c>
      <c r="H485" s="128"/>
      <c r="I485" s="128">
        <v>2232</v>
      </c>
      <c r="J485" s="95">
        <v>10486</v>
      </c>
      <c r="K485" s="131">
        <v>38</v>
      </c>
      <c r="L485" s="96">
        <f t="shared" si="7"/>
        <v>398468</v>
      </c>
      <c r="N485" s="212"/>
    </row>
    <row r="486" spans="2:14" x14ac:dyDescent="0.25">
      <c r="B486" s="103">
        <v>45717</v>
      </c>
      <c r="C486" s="256">
        <v>45717</v>
      </c>
      <c r="D486" s="126">
        <v>792</v>
      </c>
      <c r="E486" s="281" t="s">
        <v>1953</v>
      </c>
      <c r="F486" s="128" t="s">
        <v>417</v>
      </c>
      <c r="G486" s="128" t="s">
        <v>146</v>
      </c>
      <c r="H486" s="128">
        <v>500</v>
      </c>
      <c r="I486" s="128">
        <v>236</v>
      </c>
      <c r="J486" s="95">
        <v>264</v>
      </c>
      <c r="K486" s="131">
        <v>553.04</v>
      </c>
      <c r="L486" s="96">
        <f t="shared" si="7"/>
        <v>146002.56</v>
      </c>
      <c r="N486" s="212"/>
    </row>
    <row r="487" spans="2:14" x14ac:dyDescent="0.25">
      <c r="B487" s="103">
        <v>45717</v>
      </c>
      <c r="C487" s="256">
        <v>45717</v>
      </c>
      <c r="D487" s="126">
        <v>1173</v>
      </c>
      <c r="E487" s="281" t="s">
        <v>841</v>
      </c>
      <c r="F487" s="128" t="s">
        <v>417</v>
      </c>
      <c r="G487" s="128" t="s">
        <v>421</v>
      </c>
      <c r="H487" s="128"/>
      <c r="I487" s="128">
        <v>0</v>
      </c>
      <c r="J487" s="95">
        <v>12</v>
      </c>
      <c r="K487" s="131">
        <v>330</v>
      </c>
      <c r="L487" s="96">
        <f t="shared" si="7"/>
        <v>3960</v>
      </c>
      <c r="N487" s="212"/>
    </row>
    <row r="488" spans="2:14" x14ac:dyDescent="0.25">
      <c r="B488" s="103">
        <v>45717</v>
      </c>
      <c r="C488" s="256">
        <v>45717</v>
      </c>
      <c r="D488" s="126">
        <v>5285</v>
      </c>
      <c r="E488" s="281" t="s">
        <v>842</v>
      </c>
      <c r="F488" s="128" t="s">
        <v>417</v>
      </c>
      <c r="G488" s="128" t="s">
        <v>421</v>
      </c>
      <c r="H488" s="128"/>
      <c r="I488" s="128">
        <v>0</v>
      </c>
      <c r="J488" s="95">
        <v>10</v>
      </c>
      <c r="K488" s="132">
        <v>1995</v>
      </c>
      <c r="L488" s="96">
        <f t="shared" si="7"/>
        <v>19950</v>
      </c>
      <c r="N488" s="212"/>
    </row>
    <row r="489" spans="2:14" x14ac:dyDescent="0.25">
      <c r="B489" s="103">
        <v>45717</v>
      </c>
      <c r="C489" s="256">
        <v>45717</v>
      </c>
      <c r="D489" s="126">
        <v>1265</v>
      </c>
      <c r="E489" s="280" t="s">
        <v>843</v>
      </c>
      <c r="F489" s="128" t="s">
        <v>145</v>
      </c>
      <c r="G489" s="128" t="s">
        <v>146</v>
      </c>
      <c r="H489" s="128"/>
      <c r="I489" s="128">
        <v>0</v>
      </c>
      <c r="J489" s="95">
        <v>120</v>
      </c>
      <c r="K489" s="131">
        <v>49.120000000000005</v>
      </c>
      <c r="L489" s="96">
        <f t="shared" si="7"/>
        <v>5894.4000000000005</v>
      </c>
      <c r="N489" s="212"/>
    </row>
    <row r="490" spans="2:14" x14ac:dyDescent="0.25">
      <c r="B490" s="103">
        <v>45717</v>
      </c>
      <c r="C490" s="256">
        <v>45717</v>
      </c>
      <c r="D490" s="126">
        <v>1267</v>
      </c>
      <c r="E490" s="280" t="s">
        <v>844</v>
      </c>
      <c r="F490" s="128" t="s">
        <v>145</v>
      </c>
      <c r="G490" s="128" t="s">
        <v>146</v>
      </c>
      <c r="H490" s="128">
        <v>600</v>
      </c>
      <c r="I490" s="128">
        <v>65</v>
      </c>
      <c r="J490" s="95">
        <v>805</v>
      </c>
      <c r="K490" s="131">
        <v>51.28</v>
      </c>
      <c r="L490" s="96">
        <f t="shared" si="7"/>
        <v>41280.400000000001</v>
      </c>
      <c r="N490" s="212"/>
    </row>
    <row r="491" spans="2:14" x14ac:dyDescent="0.25">
      <c r="B491" s="103">
        <v>45717</v>
      </c>
      <c r="C491" s="256">
        <v>45717</v>
      </c>
      <c r="D491" s="126">
        <v>1268</v>
      </c>
      <c r="E491" s="281" t="s">
        <v>845</v>
      </c>
      <c r="F491" s="128" t="s">
        <v>145</v>
      </c>
      <c r="G491" s="128" t="s">
        <v>146</v>
      </c>
      <c r="H491" s="128"/>
      <c r="I491" s="128">
        <v>25</v>
      </c>
      <c r="J491" s="95">
        <v>85</v>
      </c>
      <c r="K491" s="129">
        <v>69.62</v>
      </c>
      <c r="L491" s="96">
        <f t="shared" si="7"/>
        <v>5917.7000000000007</v>
      </c>
      <c r="N491" s="212"/>
    </row>
    <row r="492" spans="2:14" x14ac:dyDescent="0.25">
      <c r="B492" s="103">
        <v>45717</v>
      </c>
      <c r="C492" s="256">
        <v>45717</v>
      </c>
      <c r="D492" s="126">
        <v>1269</v>
      </c>
      <c r="E492" s="281" t="s">
        <v>846</v>
      </c>
      <c r="F492" s="128" t="s">
        <v>145</v>
      </c>
      <c r="G492" s="128" t="s">
        <v>146</v>
      </c>
      <c r="H492" s="128">
        <v>150</v>
      </c>
      <c r="I492" s="128">
        <v>10</v>
      </c>
      <c r="J492" s="95">
        <v>530</v>
      </c>
      <c r="K492" s="131">
        <v>69.62</v>
      </c>
      <c r="L492" s="96">
        <f t="shared" si="7"/>
        <v>36898.600000000006</v>
      </c>
      <c r="N492" s="212"/>
    </row>
    <row r="493" spans="2:14" x14ac:dyDescent="0.25">
      <c r="B493" s="103">
        <v>45717</v>
      </c>
      <c r="C493" s="256">
        <v>45717</v>
      </c>
      <c r="D493" s="130">
        <v>4854</v>
      </c>
      <c r="E493" s="280" t="s">
        <v>847</v>
      </c>
      <c r="F493" s="128" t="s">
        <v>145</v>
      </c>
      <c r="G493" s="128" t="s">
        <v>146</v>
      </c>
      <c r="H493" s="128"/>
      <c r="I493" s="128">
        <v>0</v>
      </c>
      <c r="J493" s="95">
        <v>20</v>
      </c>
      <c r="K493" s="132">
        <v>84.960000000000008</v>
      </c>
      <c r="L493" s="96">
        <f t="shared" si="7"/>
        <v>1699.2000000000003</v>
      </c>
      <c r="N493" s="212"/>
    </row>
    <row r="494" spans="2:14" x14ac:dyDescent="0.25">
      <c r="B494" s="103">
        <v>45717</v>
      </c>
      <c r="C494" s="256">
        <v>45717</v>
      </c>
      <c r="D494" s="130">
        <v>4855</v>
      </c>
      <c r="E494" s="280" t="s">
        <v>1954</v>
      </c>
      <c r="F494" s="128" t="s">
        <v>145</v>
      </c>
      <c r="G494" s="128" t="s">
        <v>146</v>
      </c>
      <c r="H494" s="128">
        <v>80</v>
      </c>
      <c r="I494" s="128">
        <v>25</v>
      </c>
      <c r="J494" s="95">
        <v>55</v>
      </c>
      <c r="K494" s="131">
        <v>74.34</v>
      </c>
      <c r="L494" s="96">
        <f t="shared" si="7"/>
        <v>4088.7000000000003</v>
      </c>
      <c r="N494" s="212"/>
    </row>
    <row r="495" spans="2:14" x14ac:dyDescent="0.25">
      <c r="B495" s="103">
        <v>45717</v>
      </c>
      <c r="C495" s="256">
        <v>45717</v>
      </c>
      <c r="D495" s="126">
        <v>1266</v>
      </c>
      <c r="E495" s="281" t="s">
        <v>848</v>
      </c>
      <c r="F495" s="128" t="s">
        <v>145</v>
      </c>
      <c r="G495" s="128" t="s">
        <v>146</v>
      </c>
      <c r="H495" s="128"/>
      <c r="I495" s="128">
        <v>0</v>
      </c>
      <c r="J495" s="95">
        <v>90</v>
      </c>
      <c r="K495" s="129">
        <v>51.75</v>
      </c>
      <c r="L495" s="96">
        <f t="shared" si="7"/>
        <v>4657.5</v>
      </c>
      <c r="N495" s="212"/>
    </row>
    <row r="496" spans="2:14" x14ac:dyDescent="0.25">
      <c r="B496" s="103">
        <v>45717</v>
      </c>
      <c r="C496" s="256">
        <v>45717</v>
      </c>
      <c r="D496" s="130">
        <v>1276</v>
      </c>
      <c r="E496" s="281" t="s">
        <v>849</v>
      </c>
      <c r="F496" s="128" t="s">
        <v>145</v>
      </c>
      <c r="G496" s="128" t="s">
        <v>146</v>
      </c>
      <c r="H496" s="128"/>
      <c r="I496" s="128">
        <v>0</v>
      </c>
      <c r="J496" s="95">
        <v>163</v>
      </c>
      <c r="K496" s="133">
        <v>61.36</v>
      </c>
      <c r="L496" s="96">
        <f t="shared" si="7"/>
        <v>10001.68</v>
      </c>
      <c r="N496" s="212"/>
    </row>
    <row r="497" spans="2:14" x14ac:dyDescent="0.25">
      <c r="B497" s="103">
        <v>45717</v>
      </c>
      <c r="C497" s="256">
        <v>45717</v>
      </c>
      <c r="D497" s="126">
        <v>1390</v>
      </c>
      <c r="E497" s="280" t="s">
        <v>850</v>
      </c>
      <c r="F497" s="128" t="s">
        <v>145</v>
      </c>
      <c r="G497" s="128" t="s">
        <v>146</v>
      </c>
      <c r="H497" s="128"/>
      <c r="I497" s="128">
        <v>0</v>
      </c>
      <c r="J497" s="95">
        <v>10</v>
      </c>
      <c r="K497" s="131">
        <v>880</v>
      </c>
      <c r="L497" s="96">
        <f t="shared" si="7"/>
        <v>8800</v>
      </c>
      <c r="N497" s="212"/>
    </row>
    <row r="498" spans="2:14" x14ac:dyDescent="0.25">
      <c r="B498" s="103">
        <v>45717</v>
      </c>
      <c r="C498" s="256">
        <v>45717</v>
      </c>
      <c r="D498" s="126">
        <v>15811</v>
      </c>
      <c r="E498" s="281" t="s">
        <v>851</v>
      </c>
      <c r="F498" s="128" t="s">
        <v>145</v>
      </c>
      <c r="G498" s="128" t="s">
        <v>146</v>
      </c>
      <c r="H498" s="128"/>
      <c r="I498" s="128">
        <v>0</v>
      </c>
      <c r="J498" s="95">
        <v>3</v>
      </c>
      <c r="K498" s="133">
        <v>6330.98</v>
      </c>
      <c r="L498" s="96">
        <f t="shared" si="7"/>
        <v>18992.939999999999</v>
      </c>
      <c r="N498" s="212"/>
    </row>
    <row r="499" spans="2:14" x14ac:dyDescent="0.25">
      <c r="B499" s="103">
        <v>45717</v>
      </c>
      <c r="C499" s="256">
        <v>45717</v>
      </c>
      <c r="D499" s="126">
        <v>1279</v>
      </c>
      <c r="E499" s="281" t="s">
        <v>852</v>
      </c>
      <c r="F499" s="128" t="s">
        <v>145</v>
      </c>
      <c r="G499" s="128" t="s">
        <v>146</v>
      </c>
      <c r="H499" s="128"/>
      <c r="I499" s="128">
        <v>1</v>
      </c>
      <c r="J499" s="95">
        <v>1</v>
      </c>
      <c r="K499" s="129">
        <v>20159.990000000002</v>
      </c>
      <c r="L499" s="96">
        <f t="shared" si="7"/>
        <v>20159.990000000002</v>
      </c>
      <c r="N499" s="212"/>
    </row>
    <row r="500" spans="2:14" x14ac:dyDescent="0.25">
      <c r="B500" s="103">
        <v>45717</v>
      </c>
      <c r="C500" s="256">
        <v>45717</v>
      </c>
      <c r="D500" s="126">
        <v>8531</v>
      </c>
      <c r="E500" s="281" t="s">
        <v>1578</v>
      </c>
      <c r="F500" s="128" t="s">
        <v>145</v>
      </c>
      <c r="G500" s="128" t="s">
        <v>146</v>
      </c>
      <c r="H500" s="128"/>
      <c r="I500" s="128">
        <v>0</v>
      </c>
      <c r="J500" s="95">
        <v>28</v>
      </c>
      <c r="K500" s="132">
        <v>46176.94</v>
      </c>
      <c r="L500" s="96">
        <f t="shared" si="7"/>
        <v>1292954.32</v>
      </c>
      <c r="N500" s="212"/>
    </row>
    <row r="501" spans="2:14" x14ac:dyDescent="0.25">
      <c r="B501" s="103">
        <v>45717</v>
      </c>
      <c r="C501" s="256">
        <v>45717</v>
      </c>
      <c r="D501" s="130">
        <v>6644</v>
      </c>
      <c r="E501" s="281" t="s">
        <v>853</v>
      </c>
      <c r="F501" s="128" t="s">
        <v>417</v>
      </c>
      <c r="G501" s="128" t="s">
        <v>146</v>
      </c>
      <c r="H501" s="128"/>
      <c r="I501" s="128">
        <v>0</v>
      </c>
      <c r="J501" s="95">
        <v>342</v>
      </c>
      <c r="K501" s="131">
        <v>2025</v>
      </c>
      <c r="L501" s="96">
        <f t="shared" si="7"/>
        <v>692550</v>
      </c>
      <c r="N501" s="212"/>
    </row>
    <row r="502" spans="2:14" x14ac:dyDescent="0.25">
      <c r="B502" s="103">
        <v>45717</v>
      </c>
      <c r="C502" s="256">
        <v>45717</v>
      </c>
      <c r="D502" s="126">
        <v>15564</v>
      </c>
      <c r="E502" s="281" t="s">
        <v>854</v>
      </c>
      <c r="F502" s="128" t="s">
        <v>145</v>
      </c>
      <c r="G502" s="128" t="s">
        <v>146</v>
      </c>
      <c r="H502" s="128"/>
      <c r="I502" s="128">
        <v>0</v>
      </c>
      <c r="J502" s="95">
        <v>8</v>
      </c>
      <c r="K502" s="129">
        <v>35546</v>
      </c>
      <c r="L502" s="96">
        <f t="shared" si="7"/>
        <v>284368</v>
      </c>
      <c r="N502" s="212"/>
    </row>
    <row r="503" spans="2:14" x14ac:dyDescent="0.25">
      <c r="B503" s="103">
        <v>45717</v>
      </c>
      <c r="C503" s="256">
        <v>45717</v>
      </c>
      <c r="D503" s="126">
        <v>1284</v>
      </c>
      <c r="E503" s="281" t="s">
        <v>855</v>
      </c>
      <c r="F503" s="128" t="s">
        <v>145</v>
      </c>
      <c r="G503" s="128" t="s">
        <v>437</v>
      </c>
      <c r="H503" s="128"/>
      <c r="I503" s="128">
        <v>36</v>
      </c>
      <c r="J503" s="95">
        <v>312</v>
      </c>
      <c r="K503" s="129">
        <v>19</v>
      </c>
      <c r="L503" s="96">
        <f t="shared" si="7"/>
        <v>5928</v>
      </c>
      <c r="N503" s="212"/>
    </row>
    <row r="504" spans="2:14" x14ac:dyDescent="0.25">
      <c r="B504" s="103">
        <v>45717</v>
      </c>
      <c r="C504" s="256">
        <v>45717</v>
      </c>
      <c r="D504" s="126">
        <v>1345</v>
      </c>
      <c r="E504" s="281" t="s">
        <v>856</v>
      </c>
      <c r="F504" s="128" t="s">
        <v>145</v>
      </c>
      <c r="G504" s="128" t="s">
        <v>437</v>
      </c>
      <c r="H504" s="128"/>
      <c r="I504" s="128">
        <v>24</v>
      </c>
      <c r="J504" s="95">
        <v>348</v>
      </c>
      <c r="K504" s="129">
        <v>31.48</v>
      </c>
      <c r="L504" s="96">
        <f t="shared" si="7"/>
        <v>10955.04</v>
      </c>
      <c r="N504" s="212"/>
    </row>
    <row r="505" spans="2:14" x14ac:dyDescent="0.25">
      <c r="B505" s="103">
        <v>45717</v>
      </c>
      <c r="C505" s="256">
        <v>45717</v>
      </c>
      <c r="D505" s="130">
        <v>5303</v>
      </c>
      <c r="E505" s="281" t="s">
        <v>857</v>
      </c>
      <c r="F505" s="128" t="s">
        <v>145</v>
      </c>
      <c r="G505" s="128" t="s">
        <v>146</v>
      </c>
      <c r="H505" s="128"/>
      <c r="I505" s="128">
        <v>0</v>
      </c>
      <c r="J505" s="95">
        <v>31</v>
      </c>
      <c r="K505" s="129">
        <v>17323.580000000002</v>
      </c>
      <c r="L505" s="96">
        <f t="shared" si="7"/>
        <v>537030.9800000001</v>
      </c>
      <c r="N505" s="212"/>
    </row>
    <row r="506" spans="2:14" x14ac:dyDescent="0.25">
      <c r="B506" s="103">
        <v>45717</v>
      </c>
      <c r="C506" s="256">
        <v>45717</v>
      </c>
      <c r="D506" s="130">
        <v>878</v>
      </c>
      <c r="E506" s="281" t="s">
        <v>858</v>
      </c>
      <c r="F506" s="128" t="s">
        <v>411</v>
      </c>
      <c r="G506" s="128" t="s">
        <v>415</v>
      </c>
      <c r="H506" s="128"/>
      <c r="I506" s="128">
        <v>150</v>
      </c>
      <c r="J506" s="95">
        <v>1150</v>
      </c>
      <c r="K506" s="131">
        <v>40</v>
      </c>
      <c r="L506" s="96">
        <f t="shared" si="7"/>
        <v>46000</v>
      </c>
      <c r="N506" s="212"/>
    </row>
    <row r="507" spans="2:14" x14ac:dyDescent="0.25">
      <c r="B507" s="103">
        <v>45717</v>
      </c>
      <c r="C507" s="256">
        <v>45717</v>
      </c>
      <c r="D507" s="130">
        <v>955</v>
      </c>
      <c r="E507" s="280" t="s">
        <v>859</v>
      </c>
      <c r="F507" s="128" t="s">
        <v>411</v>
      </c>
      <c r="G507" s="128" t="s">
        <v>415</v>
      </c>
      <c r="H507" s="128"/>
      <c r="I507" s="128">
        <v>130</v>
      </c>
      <c r="J507" s="95">
        <v>570</v>
      </c>
      <c r="K507" s="131">
        <v>300</v>
      </c>
      <c r="L507" s="96">
        <f t="shared" si="7"/>
        <v>171000</v>
      </c>
      <c r="N507" s="212"/>
    </row>
    <row r="508" spans="2:14" x14ac:dyDescent="0.25">
      <c r="B508" s="103">
        <v>45717</v>
      </c>
      <c r="C508" s="256">
        <v>45717</v>
      </c>
      <c r="D508" s="130">
        <v>1080</v>
      </c>
      <c r="E508" s="281" t="s">
        <v>860</v>
      </c>
      <c r="F508" s="128" t="s">
        <v>411</v>
      </c>
      <c r="G508" s="128" t="s">
        <v>415</v>
      </c>
      <c r="H508" s="128"/>
      <c r="I508" s="128">
        <v>250</v>
      </c>
      <c r="J508" s="95">
        <v>3300</v>
      </c>
      <c r="K508" s="129">
        <v>42</v>
      </c>
      <c r="L508" s="96">
        <f t="shared" si="7"/>
        <v>138600</v>
      </c>
      <c r="N508" s="212"/>
    </row>
    <row r="509" spans="2:14" x14ac:dyDescent="0.25">
      <c r="B509" s="103">
        <v>45717</v>
      </c>
      <c r="C509" s="256">
        <v>45717</v>
      </c>
      <c r="D509" s="130">
        <v>1142</v>
      </c>
      <c r="E509" s="280" t="s">
        <v>861</v>
      </c>
      <c r="F509" s="128" t="s">
        <v>411</v>
      </c>
      <c r="G509" s="128" t="s">
        <v>415</v>
      </c>
      <c r="H509" s="128">
        <v>200</v>
      </c>
      <c r="I509" s="128">
        <v>218</v>
      </c>
      <c r="J509" s="95">
        <v>113</v>
      </c>
      <c r="K509" s="131">
        <v>70</v>
      </c>
      <c r="L509" s="96">
        <f t="shared" si="7"/>
        <v>7910</v>
      </c>
      <c r="N509" s="212"/>
    </row>
    <row r="510" spans="2:14" x14ac:dyDescent="0.25">
      <c r="B510" s="103">
        <v>45717</v>
      </c>
      <c r="C510" s="256">
        <v>45717</v>
      </c>
      <c r="D510" s="130">
        <v>1179</v>
      </c>
      <c r="E510" s="280" t="s">
        <v>862</v>
      </c>
      <c r="F510" s="128" t="s">
        <v>411</v>
      </c>
      <c r="G510" s="128" t="s">
        <v>146</v>
      </c>
      <c r="H510" s="128"/>
      <c r="I510" s="128">
        <v>41</v>
      </c>
      <c r="J510" s="95">
        <v>284</v>
      </c>
      <c r="K510" s="131">
        <v>200</v>
      </c>
      <c r="L510" s="96">
        <f t="shared" si="7"/>
        <v>56800</v>
      </c>
      <c r="N510" s="212"/>
    </row>
    <row r="511" spans="2:14" x14ac:dyDescent="0.25">
      <c r="B511" s="103">
        <v>45717</v>
      </c>
      <c r="C511" s="256">
        <v>45717</v>
      </c>
      <c r="D511" s="126">
        <v>892</v>
      </c>
      <c r="E511" s="281" t="s">
        <v>863</v>
      </c>
      <c r="F511" s="128" t="s">
        <v>411</v>
      </c>
      <c r="G511" s="128" t="s">
        <v>415</v>
      </c>
      <c r="H511" s="128"/>
      <c r="I511" s="128">
        <v>0</v>
      </c>
      <c r="J511" s="95">
        <v>76</v>
      </c>
      <c r="K511" s="132">
        <v>4140</v>
      </c>
      <c r="L511" s="96">
        <f t="shared" si="7"/>
        <v>314640</v>
      </c>
      <c r="N511" s="212"/>
    </row>
    <row r="512" spans="2:14" x14ac:dyDescent="0.25">
      <c r="B512" s="103">
        <v>45717</v>
      </c>
      <c r="C512" s="256">
        <v>45717</v>
      </c>
      <c r="D512" s="130">
        <v>1036</v>
      </c>
      <c r="E512" s="281" t="s">
        <v>1955</v>
      </c>
      <c r="F512" s="128" t="s">
        <v>411</v>
      </c>
      <c r="G512" s="128" t="s">
        <v>146</v>
      </c>
      <c r="H512" s="128">
        <v>50</v>
      </c>
      <c r="I512" s="128">
        <v>8</v>
      </c>
      <c r="J512" s="95">
        <v>42</v>
      </c>
      <c r="K512" s="131">
        <v>126</v>
      </c>
      <c r="L512" s="96">
        <f t="shared" si="7"/>
        <v>5292</v>
      </c>
      <c r="N512" s="212"/>
    </row>
    <row r="513" spans="2:14" x14ac:dyDescent="0.25">
      <c r="B513" s="103">
        <v>45717</v>
      </c>
      <c r="C513" s="256">
        <v>45717</v>
      </c>
      <c r="D513" s="130">
        <v>11597</v>
      </c>
      <c r="E513" s="127" t="s">
        <v>1727</v>
      </c>
      <c r="F513" s="128" t="s">
        <v>417</v>
      </c>
      <c r="G513" s="128" t="s">
        <v>146</v>
      </c>
      <c r="H513" s="128"/>
      <c r="I513" s="128">
        <v>3</v>
      </c>
      <c r="J513" s="95">
        <v>59</v>
      </c>
      <c r="K513" s="129">
        <v>4477.6400000000003</v>
      </c>
      <c r="L513" s="96">
        <f t="shared" si="7"/>
        <v>264180.76</v>
      </c>
      <c r="N513" s="212"/>
    </row>
    <row r="514" spans="2:14" x14ac:dyDescent="0.25">
      <c r="B514" s="103">
        <v>45717</v>
      </c>
      <c r="C514" s="256">
        <v>45717</v>
      </c>
      <c r="D514" s="126">
        <v>1344</v>
      </c>
      <c r="E514" s="127" t="s">
        <v>864</v>
      </c>
      <c r="F514" s="128" t="s">
        <v>411</v>
      </c>
      <c r="G514" s="128" t="s">
        <v>445</v>
      </c>
      <c r="H514" s="128"/>
      <c r="I514" s="128">
        <v>0</v>
      </c>
      <c r="J514" s="95">
        <v>300</v>
      </c>
      <c r="K514" s="132">
        <v>1.26</v>
      </c>
      <c r="L514" s="96">
        <f t="shared" si="7"/>
        <v>378</v>
      </c>
      <c r="N514" s="212"/>
    </row>
    <row r="515" spans="2:14" x14ac:dyDescent="0.25">
      <c r="B515" s="103">
        <v>45717</v>
      </c>
      <c r="C515" s="256">
        <v>45717</v>
      </c>
      <c r="D515" s="130">
        <v>753</v>
      </c>
      <c r="E515" s="127" t="s">
        <v>865</v>
      </c>
      <c r="F515" s="128" t="s">
        <v>411</v>
      </c>
      <c r="G515" s="128" t="s">
        <v>445</v>
      </c>
      <c r="H515" s="128"/>
      <c r="I515" s="128">
        <v>0</v>
      </c>
      <c r="J515" s="95">
        <v>100</v>
      </c>
      <c r="K515" s="129">
        <v>0.28000000000000003</v>
      </c>
      <c r="L515" s="96">
        <f t="shared" si="7"/>
        <v>28.000000000000004</v>
      </c>
      <c r="N515" s="212"/>
    </row>
    <row r="516" spans="2:14" x14ac:dyDescent="0.25">
      <c r="B516" s="103">
        <v>45717</v>
      </c>
      <c r="C516" s="256">
        <v>45717</v>
      </c>
      <c r="D516" s="126">
        <v>754</v>
      </c>
      <c r="E516" s="127" t="s">
        <v>866</v>
      </c>
      <c r="F516" s="128" t="s">
        <v>411</v>
      </c>
      <c r="G516" s="128" t="s">
        <v>445</v>
      </c>
      <c r="H516" s="128"/>
      <c r="I516" s="128">
        <v>0</v>
      </c>
      <c r="J516" s="95">
        <v>100</v>
      </c>
      <c r="K516" s="131">
        <v>7.75</v>
      </c>
      <c r="L516" s="96">
        <f t="shared" si="7"/>
        <v>775</v>
      </c>
      <c r="N516" s="212"/>
    </row>
    <row r="517" spans="2:14" x14ac:dyDescent="0.25">
      <c r="B517" s="103">
        <v>45717</v>
      </c>
      <c r="C517" s="256">
        <v>45717</v>
      </c>
      <c r="D517" s="130">
        <v>15067</v>
      </c>
      <c r="E517" s="127" t="s">
        <v>867</v>
      </c>
      <c r="F517" s="128" t="s">
        <v>411</v>
      </c>
      <c r="G517" s="128" t="s">
        <v>415</v>
      </c>
      <c r="H517" s="128"/>
      <c r="I517" s="128">
        <v>0</v>
      </c>
      <c r="J517" s="95">
        <v>45</v>
      </c>
      <c r="K517" s="132">
        <v>1100</v>
      </c>
      <c r="L517" s="96">
        <f t="shared" si="7"/>
        <v>49500</v>
      </c>
      <c r="N517" s="212"/>
    </row>
    <row r="518" spans="2:14" x14ac:dyDescent="0.25">
      <c r="B518" s="103">
        <v>45717</v>
      </c>
      <c r="C518" s="256">
        <v>45717</v>
      </c>
      <c r="D518" s="126">
        <v>931</v>
      </c>
      <c r="E518" s="127" t="s">
        <v>868</v>
      </c>
      <c r="F518" s="128" t="s">
        <v>411</v>
      </c>
      <c r="G518" s="128" t="s">
        <v>146</v>
      </c>
      <c r="H518" s="128"/>
      <c r="I518" s="128">
        <v>0</v>
      </c>
      <c r="J518" s="95">
        <v>40</v>
      </c>
      <c r="K518" s="132">
        <v>5.7</v>
      </c>
      <c r="L518" s="96">
        <f t="shared" si="7"/>
        <v>228</v>
      </c>
      <c r="N518" s="212"/>
    </row>
    <row r="519" spans="2:14" x14ac:dyDescent="0.25">
      <c r="B519" s="103">
        <v>45717</v>
      </c>
      <c r="C519" s="256">
        <v>45717</v>
      </c>
      <c r="D519" s="130">
        <v>938</v>
      </c>
      <c r="E519" s="127" t="s">
        <v>869</v>
      </c>
      <c r="F519" s="128" t="s">
        <v>411</v>
      </c>
      <c r="G519" s="128" t="s">
        <v>415</v>
      </c>
      <c r="H519" s="128"/>
      <c r="I519" s="128">
        <v>0</v>
      </c>
      <c r="J519" s="95">
        <v>200</v>
      </c>
      <c r="K519" s="131">
        <v>30</v>
      </c>
      <c r="L519" s="96">
        <f t="shared" si="7"/>
        <v>6000</v>
      </c>
      <c r="N519" s="212"/>
    </row>
    <row r="520" spans="2:14" x14ac:dyDescent="0.25">
      <c r="B520" s="103">
        <v>45737</v>
      </c>
      <c r="C520" s="256">
        <v>45737</v>
      </c>
      <c r="D520" s="130">
        <v>19804</v>
      </c>
      <c r="E520" s="127" t="s">
        <v>1956</v>
      </c>
      <c r="F520" s="128" t="s">
        <v>411</v>
      </c>
      <c r="G520" s="128" t="s">
        <v>146</v>
      </c>
      <c r="H520" s="128">
        <v>120</v>
      </c>
      <c r="I520" s="128">
        <v>60</v>
      </c>
      <c r="J520" s="95">
        <v>60</v>
      </c>
      <c r="K520" s="129">
        <v>30.33</v>
      </c>
      <c r="L520" s="96">
        <f t="shared" si="7"/>
        <v>1819.8</v>
      </c>
      <c r="N520" s="212"/>
    </row>
    <row r="521" spans="2:14" ht="30" x14ac:dyDescent="0.25">
      <c r="B521" s="103">
        <v>45717</v>
      </c>
      <c r="C521" s="256">
        <v>45717</v>
      </c>
      <c r="D521" s="130">
        <v>1058</v>
      </c>
      <c r="E521" s="127" t="s">
        <v>870</v>
      </c>
      <c r="F521" s="128" t="s">
        <v>411</v>
      </c>
      <c r="G521" s="128" t="s">
        <v>415</v>
      </c>
      <c r="H521" s="128"/>
      <c r="I521" s="128">
        <v>0</v>
      </c>
      <c r="J521" s="95">
        <v>80</v>
      </c>
      <c r="K521" s="129">
        <v>870</v>
      </c>
      <c r="L521" s="96">
        <f t="shared" ref="L521:L584" si="8">+K521*J521</f>
        <v>69600</v>
      </c>
      <c r="N521" s="212"/>
    </row>
    <row r="522" spans="2:14" x14ac:dyDescent="0.25">
      <c r="B522" s="103">
        <v>45717</v>
      </c>
      <c r="C522" s="256">
        <v>45717</v>
      </c>
      <c r="D522" s="130">
        <v>1368</v>
      </c>
      <c r="E522" s="127" t="s">
        <v>871</v>
      </c>
      <c r="F522" s="128" t="s">
        <v>411</v>
      </c>
      <c r="G522" s="128" t="s">
        <v>146</v>
      </c>
      <c r="H522" s="128"/>
      <c r="I522" s="128">
        <v>0</v>
      </c>
      <c r="J522" s="95">
        <v>1</v>
      </c>
      <c r="K522" s="129">
        <v>11.7</v>
      </c>
      <c r="L522" s="96">
        <f t="shared" si="8"/>
        <v>11.7</v>
      </c>
      <c r="N522" s="212"/>
    </row>
    <row r="523" spans="2:14" x14ac:dyDescent="0.25">
      <c r="B523" s="103">
        <v>45717</v>
      </c>
      <c r="C523" s="256">
        <v>45717</v>
      </c>
      <c r="D523" s="126">
        <v>1326</v>
      </c>
      <c r="E523" s="127" t="s">
        <v>872</v>
      </c>
      <c r="F523" s="128" t="s">
        <v>411</v>
      </c>
      <c r="G523" s="128" t="s">
        <v>479</v>
      </c>
      <c r="H523" s="128"/>
      <c r="I523" s="128">
        <v>0</v>
      </c>
      <c r="J523" s="95">
        <v>30</v>
      </c>
      <c r="K523" s="129">
        <v>155</v>
      </c>
      <c r="L523" s="96">
        <f t="shared" si="8"/>
        <v>4650</v>
      </c>
      <c r="N523" s="212"/>
    </row>
    <row r="524" spans="2:14" ht="30" x14ac:dyDescent="0.25">
      <c r="B524" s="103">
        <v>45717</v>
      </c>
      <c r="C524" s="256">
        <v>45717</v>
      </c>
      <c r="D524" s="126">
        <v>1079</v>
      </c>
      <c r="E524" s="127" t="s">
        <v>873</v>
      </c>
      <c r="F524" s="128" t="s">
        <v>411</v>
      </c>
      <c r="G524" s="128" t="s">
        <v>421</v>
      </c>
      <c r="H524" s="128"/>
      <c r="I524" s="128">
        <v>0</v>
      </c>
      <c r="J524" s="95">
        <v>7</v>
      </c>
      <c r="K524" s="131">
        <v>48</v>
      </c>
      <c r="L524" s="96">
        <f t="shared" si="8"/>
        <v>336</v>
      </c>
      <c r="N524" s="212"/>
    </row>
    <row r="525" spans="2:14" x14ac:dyDescent="0.25">
      <c r="B525" s="103">
        <v>45717</v>
      </c>
      <c r="C525" s="256">
        <v>45717</v>
      </c>
      <c r="D525" s="126">
        <v>11910</v>
      </c>
      <c r="E525" s="127" t="s">
        <v>1696</v>
      </c>
      <c r="F525" s="128" t="s">
        <v>411</v>
      </c>
      <c r="G525" s="128" t="s">
        <v>445</v>
      </c>
      <c r="H525" s="128"/>
      <c r="I525" s="128">
        <v>60</v>
      </c>
      <c r="J525" s="95">
        <v>90</v>
      </c>
      <c r="K525" s="132">
        <v>136.5</v>
      </c>
      <c r="L525" s="96">
        <f t="shared" si="8"/>
        <v>12285</v>
      </c>
      <c r="N525" s="212"/>
    </row>
    <row r="526" spans="2:14" x14ac:dyDescent="0.25">
      <c r="B526" s="103">
        <v>45717</v>
      </c>
      <c r="C526" s="256">
        <v>45717</v>
      </c>
      <c r="D526" s="126">
        <v>4846</v>
      </c>
      <c r="E526" s="127" t="s">
        <v>874</v>
      </c>
      <c r="F526" s="128" t="s">
        <v>145</v>
      </c>
      <c r="G526" s="128" t="s">
        <v>146</v>
      </c>
      <c r="H526" s="128"/>
      <c r="I526" s="128">
        <v>0</v>
      </c>
      <c r="J526" s="95">
        <v>42</v>
      </c>
      <c r="K526" s="129">
        <v>6817.53</v>
      </c>
      <c r="L526" s="96">
        <f t="shared" si="8"/>
        <v>286336.26</v>
      </c>
      <c r="N526" s="212"/>
    </row>
    <row r="527" spans="2:14" x14ac:dyDescent="0.25">
      <c r="B527" s="103">
        <v>45717</v>
      </c>
      <c r="C527" s="256">
        <v>45717</v>
      </c>
      <c r="D527" s="130">
        <v>1201</v>
      </c>
      <c r="E527" s="127" t="s">
        <v>875</v>
      </c>
      <c r="F527" s="128" t="s">
        <v>411</v>
      </c>
      <c r="G527" s="128" t="s">
        <v>445</v>
      </c>
      <c r="H527" s="128"/>
      <c r="I527" s="128">
        <v>0</v>
      </c>
      <c r="J527" s="95">
        <v>100</v>
      </c>
      <c r="K527" s="129">
        <v>4.8499999999999996</v>
      </c>
      <c r="L527" s="96">
        <f t="shared" si="8"/>
        <v>484.99999999999994</v>
      </c>
      <c r="N527" s="212"/>
    </row>
    <row r="528" spans="2:14" x14ac:dyDescent="0.25">
      <c r="B528" s="103">
        <v>45717</v>
      </c>
      <c r="C528" s="256">
        <v>45717</v>
      </c>
      <c r="D528" s="126">
        <v>6655</v>
      </c>
      <c r="E528" s="127" t="s">
        <v>876</v>
      </c>
      <c r="F528" s="128" t="s">
        <v>145</v>
      </c>
      <c r="G528" s="128" t="s">
        <v>146</v>
      </c>
      <c r="H528" s="128"/>
      <c r="I528" s="128">
        <v>10</v>
      </c>
      <c r="J528" s="95">
        <v>61</v>
      </c>
      <c r="K528" s="131">
        <v>15.54</v>
      </c>
      <c r="L528" s="96">
        <f t="shared" si="8"/>
        <v>947.93999999999994</v>
      </c>
      <c r="N528" s="212"/>
    </row>
    <row r="529" spans="2:14" x14ac:dyDescent="0.25">
      <c r="B529" s="103">
        <v>45717</v>
      </c>
      <c r="C529" s="256">
        <v>45717</v>
      </c>
      <c r="D529" s="126">
        <v>10647</v>
      </c>
      <c r="E529" s="127" t="s">
        <v>877</v>
      </c>
      <c r="F529" s="128" t="s">
        <v>145</v>
      </c>
      <c r="G529" s="128" t="s">
        <v>146</v>
      </c>
      <c r="H529" s="128"/>
      <c r="I529" s="128">
        <v>0</v>
      </c>
      <c r="J529" s="95">
        <v>1</v>
      </c>
      <c r="K529" s="129">
        <v>41394.400000000001</v>
      </c>
      <c r="L529" s="96">
        <f t="shared" si="8"/>
        <v>41394.400000000001</v>
      </c>
      <c r="N529" s="212"/>
    </row>
    <row r="530" spans="2:14" x14ac:dyDescent="0.25">
      <c r="B530" s="103">
        <v>45717</v>
      </c>
      <c r="C530" s="256">
        <v>45717</v>
      </c>
      <c r="D530" s="130">
        <v>983</v>
      </c>
      <c r="E530" s="127" t="s">
        <v>878</v>
      </c>
      <c r="F530" s="128" t="s">
        <v>145</v>
      </c>
      <c r="G530" s="128" t="s">
        <v>146</v>
      </c>
      <c r="H530" s="128"/>
      <c r="I530" s="128">
        <v>400</v>
      </c>
      <c r="J530" s="95">
        <v>1400</v>
      </c>
      <c r="K530" s="131">
        <v>6.1999999999999993</v>
      </c>
      <c r="L530" s="96">
        <f t="shared" si="8"/>
        <v>8679.9999999999982</v>
      </c>
      <c r="N530" s="212"/>
    </row>
    <row r="531" spans="2:14" x14ac:dyDescent="0.25">
      <c r="B531" s="103">
        <v>45717</v>
      </c>
      <c r="C531" s="256">
        <v>45717</v>
      </c>
      <c r="D531" s="126">
        <v>14201</v>
      </c>
      <c r="E531" s="127" t="s">
        <v>879</v>
      </c>
      <c r="F531" s="128" t="s">
        <v>145</v>
      </c>
      <c r="G531" s="128" t="s">
        <v>146</v>
      </c>
      <c r="H531" s="128"/>
      <c r="I531" s="128">
        <v>24</v>
      </c>
      <c r="J531" s="95">
        <v>96</v>
      </c>
      <c r="K531" s="131">
        <v>94.68</v>
      </c>
      <c r="L531" s="96">
        <f t="shared" si="8"/>
        <v>9089.2800000000007</v>
      </c>
      <c r="N531" s="212"/>
    </row>
    <row r="532" spans="2:14" x14ac:dyDescent="0.25">
      <c r="B532" s="103">
        <v>45717</v>
      </c>
      <c r="C532" s="256">
        <v>45717</v>
      </c>
      <c r="D532" s="126">
        <v>1449</v>
      </c>
      <c r="E532" s="127" t="s">
        <v>880</v>
      </c>
      <c r="F532" s="128" t="s">
        <v>145</v>
      </c>
      <c r="G532" s="128" t="s">
        <v>146</v>
      </c>
      <c r="H532" s="128"/>
      <c r="I532" s="128">
        <v>0</v>
      </c>
      <c r="J532" s="95">
        <v>48</v>
      </c>
      <c r="K532" s="131">
        <v>150</v>
      </c>
      <c r="L532" s="96">
        <f t="shared" si="8"/>
        <v>7200</v>
      </c>
      <c r="N532" s="212"/>
    </row>
    <row r="533" spans="2:14" x14ac:dyDescent="0.25">
      <c r="B533" s="103">
        <v>45717</v>
      </c>
      <c r="C533" s="256">
        <v>45717</v>
      </c>
      <c r="D533" s="130">
        <v>1203</v>
      </c>
      <c r="E533" s="127" t="s">
        <v>881</v>
      </c>
      <c r="F533" s="128" t="s">
        <v>411</v>
      </c>
      <c r="G533" s="128" t="s">
        <v>445</v>
      </c>
      <c r="H533" s="128"/>
      <c r="I533" s="128">
        <v>0</v>
      </c>
      <c r="J533" s="95">
        <v>100</v>
      </c>
      <c r="K533" s="129">
        <v>32.270000000000003</v>
      </c>
      <c r="L533" s="96">
        <f t="shared" si="8"/>
        <v>3227.0000000000005</v>
      </c>
      <c r="N533" s="212"/>
    </row>
    <row r="534" spans="2:14" x14ac:dyDescent="0.25">
      <c r="B534" s="103">
        <v>45717</v>
      </c>
      <c r="C534" s="256">
        <v>45717</v>
      </c>
      <c r="D534" s="130">
        <v>1100</v>
      </c>
      <c r="E534" s="127" t="s">
        <v>1579</v>
      </c>
      <c r="F534" s="128" t="s">
        <v>145</v>
      </c>
      <c r="G534" s="128" t="s">
        <v>146</v>
      </c>
      <c r="H534" s="128"/>
      <c r="I534" s="128">
        <v>5</v>
      </c>
      <c r="J534" s="95">
        <v>85</v>
      </c>
      <c r="K534" s="129">
        <v>17.5</v>
      </c>
      <c r="L534" s="96">
        <f t="shared" si="8"/>
        <v>1487.5</v>
      </c>
      <c r="N534" s="212"/>
    </row>
    <row r="535" spans="2:14" x14ac:dyDescent="0.25">
      <c r="B535" s="103">
        <v>45717</v>
      </c>
      <c r="C535" s="256">
        <v>45717</v>
      </c>
      <c r="D535" s="126">
        <v>5380</v>
      </c>
      <c r="E535" s="127" t="s">
        <v>882</v>
      </c>
      <c r="F535" s="128" t="s">
        <v>145</v>
      </c>
      <c r="G535" s="128" t="s">
        <v>146</v>
      </c>
      <c r="H535" s="128"/>
      <c r="I535" s="128">
        <v>0</v>
      </c>
      <c r="J535" s="95">
        <v>10</v>
      </c>
      <c r="K535" s="129">
        <v>1298</v>
      </c>
      <c r="L535" s="96">
        <f t="shared" si="8"/>
        <v>12980</v>
      </c>
      <c r="N535" s="212"/>
    </row>
    <row r="536" spans="2:14" x14ac:dyDescent="0.25">
      <c r="B536" s="103">
        <v>45717</v>
      </c>
      <c r="C536" s="256">
        <v>45717</v>
      </c>
      <c r="D536" s="126">
        <v>11173</v>
      </c>
      <c r="E536" s="127" t="s">
        <v>883</v>
      </c>
      <c r="F536" s="128" t="s">
        <v>411</v>
      </c>
      <c r="G536" s="128" t="s">
        <v>421</v>
      </c>
      <c r="H536" s="128"/>
      <c r="I536" s="128">
        <v>0</v>
      </c>
      <c r="J536" s="95">
        <v>10</v>
      </c>
      <c r="K536" s="129">
        <v>4133.6000000000004</v>
      </c>
      <c r="L536" s="96">
        <f t="shared" si="8"/>
        <v>41336</v>
      </c>
      <c r="N536" s="212"/>
    </row>
    <row r="537" spans="2:14" x14ac:dyDescent="0.25">
      <c r="B537" s="103">
        <v>45717</v>
      </c>
      <c r="C537" s="256">
        <v>45717</v>
      </c>
      <c r="D537" s="126">
        <v>1123</v>
      </c>
      <c r="E537" s="127" t="s">
        <v>884</v>
      </c>
      <c r="F537" s="128" t="s">
        <v>145</v>
      </c>
      <c r="G537" s="128" t="s">
        <v>146</v>
      </c>
      <c r="H537" s="128"/>
      <c r="I537" s="128">
        <v>20</v>
      </c>
      <c r="J537" s="95">
        <v>37</v>
      </c>
      <c r="K537" s="129">
        <v>66.490000000000009</v>
      </c>
      <c r="L537" s="96">
        <f t="shared" si="8"/>
        <v>2460.13</v>
      </c>
      <c r="N537" s="212"/>
    </row>
    <row r="538" spans="2:14" x14ac:dyDescent="0.25">
      <c r="B538" s="103">
        <v>45717</v>
      </c>
      <c r="C538" s="256">
        <v>45717</v>
      </c>
      <c r="D538" s="126">
        <v>1127</v>
      </c>
      <c r="E538" s="127" t="s">
        <v>885</v>
      </c>
      <c r="F538" s="128" t="s">
        <v>145</v>
      </c>
      <c r="G538" s="128" t="s">
        <v>146</v>
      </c>
      <c r="H538" s="128"/>
      <c r="I538" s="128">
        <v>0</v>
      </c>
      <c r="J538" s="95">
        <v>72</v>
      </c>
      <c r="K538" s="131">
        <v>70.8</v>
      </c>
      <c r="L538" s="96">
        <f t="shared" si="8"/>
        <v>5097.5999999999995</v>
      </c>
      <c r="N538" s="212"/>
    </row>
    <row r="539" spans="2:14" ht="31.5" customHeight="1" x14ac:dyDescent="0.25">
      <c r="B539" s="103">
        <v>45717</v>
      </c>
      <c r="C539" s="256">
        <v>45717</v>
      </c>
      <c r="D539" s="126">
        <v>1445</v>
      </c>
      <c r="E539" s="127" t="s">
        <v>886</v>
      </c>
      <c r="F539" s="128" t="s">
        <v>145</v>
      </c>
      <c r="G539" s="128" t="s">
        <v>614</v>
      </c>
      <c r="H539" s="128"/>
      <c r="I539" s="128">
        <v>0</v>
      </c>
      <c r="J539" s="95">
        <v>475</v>
      </c>
      <c r="K539" s="133">
        <v>407.9</v>
      </c>
      <c r="L539" s="96">
        <f t="shared" si="8"/>
        <v>193752.5</v>
      </c>
      <c r="N539" s="212"/>
    </row>
    <row r="540" spans="2:14" x14ac:dyDescent="0.25">
      <c r="B540" s="103">
        <v>45717</v>
      </c>
      <c r="C540" s="256">
        <v>45717</v>
      </c>
      <c r="D540" s="126">
        <v>2276</v>
      </c>
      <c r="E540" s="127" t="s">
        <v>887</v>
      </c>
      <c r="F540" s="128" t="s">
        <v>145</v>
      </c>
      <c r="G540" s="128" t="s">
        <v>146</v>
      </c>
      <c r="H540" s="128"/>
      <c r="I540" s="128">
        <v>0</v>
      </c>
      <c r="J540" s="95">
        <v>68</v>
      </c>
      <c r="K540" s="129">
        <v>330.4</v>
      </c>
      <c r="L540" s="96">
        <f t="shared" si="8"/>
        <v>22467.199999999997</v>
      </c>
      <c r="N540" s="212"/>
    </row>
    <row r="541" spans="2:14" x14ac:dyDescent="0.25">
      <c r="B541" s="103">
        <v>45717</v>
      </c>
      <c r="C541" s="256">
        <v>45717</v>
      </c>
      <c r="D541" s="126">
        <v>704</v>
      </c>
      <c r="E541" s="127" t="s">
        <v>888</v>
      </c>
      <c r="F541" s="128" t="s">
        <v>413</v>
      </c>
      <c r="G541" s="128" t="s">
        <v>445</v>
      </c>
      <c r="H541" s="128"/>
      <c r="I541" s="128">
        <v>0</v>
      </c>
      <c r="J541" s="95">
        <v>312</v>
      </c>
      <c r="K541" s="132">
        <v>31.74</v>
      </c>
      <c r="L541" s="96">
        <f t="shared" si="8"/>
        <v>9902.8799999999992</v>
      </c>
      <c r="N541" s="212"/>
    </row>
    <row r="542" spans="2:14" x14ac:dyDescent="0.25">
      <c r="B542" s="103">
        <v>45717</v>
      </c>
      <c r="C542" s="256">
        <v>45717</v>
      </c>
      <c r="D542" s="126">
        <v>5666</v>
      </c>
      <c r="E542" s="127" t="s">
        <v>889</v>
      </c>
      <c r="F542" s="128" t="s">
        <v>411</v>
      </c>
      <c r="G542" s="128" t="s">
        <v>421</v>
      </c>
      <c r="H542" s="128">
        <v>10</v>
      </c>
      <c r="I542" s="128">
        <v>0</v>
      </c>
      <c r="J542" s="95">
        <v>19</v>
      </c>
      <c r="K542" s="132">
        <v>227.98</v>
      </c>
      <c r="L542" s="96">
        <f t="shared" si="8"/>
        <v>4331.62</v>
      </c>
      <c r="N542" s="212"/>
    </row>
    <row r="543" spans="2:14" x14ac:dyDescent="0.25">
      <c r="B543" s="103">
        <v>45717</v>
      </c>
      <c r="C543" s="256">
        <v>45717</v>
      </c>
      <c r="D543" s="126">
        <v>5903</v>
      </c>
      <c r="E543" s="127" t="s">
        <v>1580</v>
      </c>
      <c r="F543" s="128" t="s">
        <v>411</v>
      </c>
      <c r="G543" s="128" t="s">
        <v>445</v>
      </c>
      <c r="H543" s="128"/>
      <c r="I543" s="128">
        <v>0</v>
      </c>
      <c r="J543" s="95">
        <v>400</v>
      </c>
      <c r="K543" s="132">
        <v>4.74</v>
      </c>
      <c r="L543" s="96">
        <f t="shared" si="8"/>
        <v>1896</v>
      </c>
      <c r="N543" s="212"/>
    </row>
    <row r="544" spans="2:14" x14ac:dyDescent="0.25">
      <c r="B544" s="103">
        <v>45717</v>
      </c>
      <c r="C544" s="256">
        <v>45717</v>
      </c>
      <c r="D544" s="130">
        <v>6499</v>
      </c>
      <c r="E544" s="127" t="s">
        <v>890</v>
      </c>
      <c r="F544" s="128" t="s">
        <v>417</v>
      </c>
      <c r="G544" s="128" t="s">
        <v>428</v>
      </c>
      <c r="H544" s="128">
        <v>50</v>
      </c>
      <c r="I544" s="128">
        <v>46</v>
      </c>
      <c r="J544" s="95">
        <v>28</v>
      </c>
      <c r="K544" s="133">
        <v>1200</v>
      </c>
      <c r="L544" s="96">
        <f t="shared" si="8"/>
        <v>33600</v>
      </c>
      <c r="N544" s="212"/>
    </row>
    <row r="545" spans="2:14" ht="30" x14ac:dyDescent="0.25">
      <c r="B545" s="103">
        <v>45717</v>
      </c>
      <c r="C545" s="256">
        <v>45717</v>
      </c>
      <c r="D545" s="126">
        <v>786</v>
      </c>
      <c r="E545" s="127" t="s">
        <v>891</v>
      </c>
      <c r="F545" s="128" t="s">
        <v>411</v>
      </c>
      <c r="G545" s="128" t="s">
        <v>415</v>
      </c>
      <c r="H545" s="128">
        <v>100</v>
      </c>
      <c r="I545" s="128">
        <v>50</v>
      </c>
      <c r="J545" s="95">
        <v>85</v>
      </c>
      <c r="K545" s="131">
        <v>145</v>
      </c>
      <c r="L545" s="96">
        <f t="shared" si="8"/>
        <v>12325</v>
      </c>
      <c r="N545" s="212"/>
    </row>
    <row r="546" spans="2:14" x14ac:dyDescent="0.25">
      <c r="B546" s="103">
        <v>45717</v>
      </c>
      <c r="C546" s="256">
        <v>45717</v>
      </c>
      <c r="D546" s="126">
        <v>15607</v>
      </c>
      <c r="E546" s="127" t="s">
        <v>892</v>
      </c>
      <c r="F546" s="128" t="s">
        <v>462</v>
      </c>
      <c r="G546" s="128" t="s">
        <v>421</v>
      </c>
      <c r="H546" s="128"/>
      <c r="I546" s="128">
        <v>0</v>
      </c>
      <c r="J546" s="95">
        <v>210</v>
      </c>
      <c r="K546" s="132">
        <v>1450</v>
      </c>
      <c r="L546" s="96">
        <f t="shared" si="8"/>
        <v>304500</v>
      </c>
      <c r="N546" s="212"/>
    </row>
    <row r="547" spans="2:14" x14ac:dyDescent="0.25">
      <c r="B547" s="103">
        <v>45717</v>
      </c>
      <c r="C547" s="256">
        <v>45717</v>
      </c>
      <c r="D547" s="126">
        <v>743</v>
      </c>
      <c r="E547" s="127" t="s">
        <v>893</v>
      </c>
      <c r="F547" s="128" t="s">
        <v>411</v>
      </c>
      <c r="G547" s="128" t="s">
        <v>445</v>
      </c>
      <c r="H547" s="128"/>
      <c r="I547" s="128">
        <v>50</v>
      </c>
      <c r="J547" s="95">
        <v>50</v>
      </c>
      <c r="K547" s="132">
        <v>19.18</v>
      </c>
      <c r="L547" s="96">
        <f t="shared" si="8"/>
        <v>959</v>
      </c>
      <c r="N547" s="212"/>
    </row>
    <row r="548" spans="2:14" x14ac:dyDescent="0.25">
      <c r="B548" s="103">
        <v>45717</v>
      </c>
      <c r="C548" s="256">
        <v>45717</v>
      </c>
      <c r="D548" s="130">
        <v>746</v>
      </c>
      <c r="E548" s="127" t="s">
        <v>894</v>
      </c>
      <c r="F548" s="128" t="s">
        <v>411</v>
      </c>
      <c r="G548" s="128" t="s">
        <v>445</v>
      </c>
      <c r="H548" s="128"/>
      <c r="I548" s="128">
        <v>0</v>
      </c>
      <c r="J548" s="95">
        <v>100</v>
      </c>
      <c r="K548" s="131">
        <v>0.18</v>
      </c>
      <c r="L548" s="96">
        <f t="shared" si="8"/>
        <v>18</v>
      </c>
      <c r="N548" s="212"/>
    </row>
    <row r="549" spans="2:14" ht="48.75" customHeight="1" x14ac:dyDescent="0.25">
      <c r="B549" s="103">
        <v>45717</v>
      </c>
      <c r="C549" s="256">
        <v>45717</v>
      </c>
      <c r="D549" s="130">
        <v>3791</v>
      </c>
      <c r="E549" s="127" t="s">
        <v>1957</v>
      </c>
      <c r="F549" s="128" t="s">
        <v>411</v>
      </c>
      <c r="G549" s="128" t="s">
        <v>415</v>
      </c>
      <c r="H549" s="128">
        <v>12</v>
      </c>
      <c r="I549" s="128">
        <v>2</v>
      </c>
      <c r="J549" s="95">
        <v>10</v>
      </c>
      <c r="K549" s="132">
        <v>25084</v>
      </c>
      <c r="L549" s="96">
        <f t="shared" si="8"/>
        <v>250840</v>
      </c>
      <c r="N549" s="212"/>
    </row>
    <row r="550" spans="2:14" x14ac:dyDescent="0.25">
      <c r="B550" s="103">
        <v>45717</v>
      </c>
      <c r="C550" s="256">
        <v>45717</v>
      </c>
      <c r="D550" s="126">
        <v>9474</v>
      </c>
      <c r="E550" s="127" t="s">
        <v>895</v>
      </c>
      <c r="F550" s="128" t="s">
        <v>411</v>
      </c>
      <c r="G550" s="128" t="s">
        <v>445</v>
      </c>
      <c r="H550" s="128"/>
      <c r="I550" s="128">
        <v>50</v>
      </c>
      <c r="J550" s="95">
        <v>230</v>
      </c>
      <c r="K550" s="129">
        <v>6.24</v>
      </c>
      <c r="L550" s="96">
        <f t="shared" si="8"/>
        <v>1435.2</v>
      </c>
      <c r="N550" s="212"/>
    </row>
    <row r="551" spans="2:14" x14ac:dyDescent="0.25">
      <c r="B551" s="103">
        <v>45717</v>
      </c>
      <c r="C551" s="256">
        <v>45717</v>
      </c>
      <c r="D551" s="126">
        <v>6243</v>
      </c>
      <c r="E551" s="127" t="s">
        <v>896</v>
      </c>
      <c r="F551" s="128" t="s">
        <v>145</v>
      </c>
      <c r="G551" s="128" t="s">
        <v>897</v>
      </c>
      <c r="H551" s="128">
        <v>600</v>
      </c>
      <c r="I551" s="128">
        <v>0</v>
      </c>
      <c r="J551" s="95">
        <v>1120</v>
      </c>
      <c r="K551" s="133">
        <v>160</v>
      </c>
      <c r="L551" s="96">
        <f t="shared" si="8"/>
        <v>179200</v>
      </c>
      <c r="N551" s="212"/>
    </row>
    <row r="552" spans="2:14" x14ac:dyDescent="0.25">
      <c r="B552" s="103">
        <v>45717</v>
      </c>
      <c r="C552" s="256">
        <v>45717</v>
      </c>
      <c r="D552" s="130">
        <v>14206</v>
      </c>
      <c r="E552" s="127" t="s">
        <v>1728</v>
      </c>
      <c r="F552" s="128" t="s">
        <v>145</v>
      </c>
      <c r="G552" s="128" t="s">
        <v>146</v>
      </c>
      <c r="H552" s="128"/>
      <c r="I552" s="128">
        <v>0</v>
      </c>
      <c r="J552" s="95">
        <v>25</v>
      </c>
      <c r="K552" s="133">
        <v>39000</v>
      </c>
      <c r="L552" s="96">
        <f t="shared" si="8"/>
        <v>975000</v>
      </c>
      <c r="N552" s="212"/>
    </row>
    <row r="553" spans="2:14" x14ac:dyDescent="0.25">
      <c r="B553" s="103">
        <v>45717</v>
      </c>
      <c r="C553" s="256">
        <v>45717</v>
      </c>
      <c r="D553" s="130">
        <v>784</v>
      </c>
      <c r="E553" s="127" t="s">
        <v>898</v>
      </c>
      <c r="F553" s="128" t="s">
        <v>145</v>
      </c>
      <c r="G553" s="128" t="s">
        <v>146</v>
      </c>
      <c r="H553" s="128"/>
      <c r="I553" s="128">
        <v>0</v>
      </c>
      <c r="J553" s="95">
        <v>180</v>
      </c>
      <c r="K553" s="132">
        <v>23.085000000000001</v>
      </c>
      <c r="L553" s="96">
        <f t="shared" si="8"/>
        <v>4155.3</v>
      </c>
      <c r="N553" s="212"/>
    </row>
    <row r="554" spans="2:14" x14ac:dyDescent="0.25">
      <c r="B554" s="103">
        <v>45717</v>
      </c>
      <c r="C554" s="256">
        <v>45717</v>
      </c>
      <c r="D554" s="126">
        <v>11924</v>
      </c>
      <c r="E554" s="127" t="s">
        <v>1958</v>
      </c>
      <c r="F554" s="128" t="s">
        <v>417</v>
      </c>
      <c r="G554" s="128" t="s">
        <v>428</v>
      </c>
      <c r="H554" s="128">
        <v>25</v>
      </c>
      <c r="I554" s="128">
        <v>0</v>
      </c>
      <c r="J554" s="95">
        <v>25</v>
      </c>
      <c r="K554" s="129">
        <v>4500</v>
      </c>
      <c r="L554" s="96">
        <f t="shared" si="8"/>
        <v>112500</v>
      </c>
      <c r="N554" s="212"/>
    </row>
    <row r="555" spans="2:14" ht="34.5" customHeight="1" x14ac:dyDescent="0.25">
      <c r="B555" s="103">
        <v>45717</v>
      </c>
      <c r="C555" s="256">
        <v>45717</v>
      </c>
      <c r="D555" s="126">
        <v>785</v>
      </c>
      <c r="E555" s="127" t="s">
        <v>899</v>
      </c>
      <c r="F555" s="128" t="s">
        <v>145</v>
      </c>
      <c r="G555" s="128" t="s">
        <v>146</v>
      </c>
      <c r="H555" s="128"/>
      <c r="I555" s="128">
        <v>0</v>
      </c>
      <c r="J555" s="95">
        <v>480</v>
      </c>
      <c r="K555" s="129">
        <v>6.7799999999999994</v>
      </c>
      <c r="L555" s="96">
        <f t="shared" si="8"/>
        <v>3254.3999999999996</v>
      </c>
      <c r="N555" s="212"/>
    </row>
    <row r="556" spans="2:14" x14ac:dyDescent="0.25">
      <c r="B556" s="103">
        <v>45717</v>
      </c>
      <c r="C556" s="256">
        <v>45717</v>
      </c>
      <c r="D556" s="126">
        <v>18627</v>
      </c>
      <c r="E556" s="127" t="s">
        <v>900</v>
      </c>
      <c r="F556" s="128" t="s">
        <v>411</v>
      </c>
      <c r="G556" s="128" t="s">
        <v>415</v>
      </c>
      <c r="H556" s="128">
        <v>3100</v>
      </c>
      <c r="I556" s="128">
        <v>350</v>
      </c>
      <c r="J556" s="95">
        <v>2780</v>
      </c>
      <c r="K556" s="133">
        <v>87</v>
      </c>
      <c r="L556" s="96">
        <f t="shared" si="8"/>
        <v>241860</v>
      </c>
      <c r="N556" s="212"/>
    </row>
    <row r="557" spans="2:14" x14ac:dyDescent="0.25">
      <c r="B557" s="103">
        <v>45717</v>
      </c>
      <c r="C557" s="256">
        <v>45717</v>
      </c>
      <c r="D557" s="126">
        <v>859</v>
      </c>
      <c r="E557" s="127" t="s">
        <v>901</v>
      </c>
      <c r="F557" s="128" t="s">
        <v>411</v>
      </c>
      <c r="G557" s="128" t="s">
        <v>421</v>
      </c>
      <c r="H557" s="128">
        <v>390</v>
      </c>
      <c r="I557" s="128">
        <v>19</v>
      </c>
      <c r="J557" s="95">
        <v>389</v>
      </c>
      <c r="K557" s="129">
        <v>59.69</v>
      </c>
      <c r="L557" s="96">
        <f t="shared" si="8"/>
        <v>23219.41</v>
      </c>
      <c r="N557" s="212"/>
    </row>
    <row r="558" spans="2:14" x14ac:dyDescent="0.25">
      <c r="B558" s="103">
        <v>45717</v>
      </c>
      <c r="C558" s="256">
        <v>45717</v>
      </c>
      <c r="D558" s="130">
        <v>4916</v>
      </c>
      <c r="E558" s="127" t="s">
        <v>902</v>
      </c>
      <c r="F558" s="128" t="s">
        <v>145</v>
      </c>
      <c r="G558" s="128" t="s">
        <v>146</v>
      </c>
      <c r="H558" s="128"/>
      <c r="I558" s="128">
        <v>0</v>
      </c>
      <c r="J558" s="95">
        <v>24</v>
      </c>
      <c r="K558" s="133">
        <v>253.12</v>
      </c>
      <c r="L558" s="96">
        <f t="shared" si="8"/>
        <v>6074.88</v>
      </c>
      <c r="N558" s="212"/>
    </row>
    <row r="559" spans="2:14" x14ac:dyDescent="0.25">
      <c r="B559" s="103">
        <v>45717</v>
      </c>
      <c r="C559" s="256">
        <v>45717</v>
      </c>
      <c r="D559" s="130">
        <v>871</v>
      </c>
      <c r="E559" s="127" t="s">
        <v>903</v>
      </c>
      <c r="F559" s="128" t="s">
        <v>411</v>
      </c>
      <c r="G559" s="128" t="s">
        <v>445</v>
      </c>
      <c r="H559" s="128"/>
      <c r="I559" s="128">
        <v>0</v>
      </c>
      <c r="J559" s="95">
        <v>200</v>
      </c>
      <c r="K559" s="131">
        <v>19.68</v>
      </c>
      <c r="L559" s="96">
        <f t="shared" si="8"/>
        <v>3936</v>
      </c>
      <c r="N559" s="212"/>
    </row>
    <row r="560" spans="2:14" ht="28.5" customHeight="1" x14ac:dyDescent="0.25">
      <c r="B560" s="103">
        <v>45734</v>
      </c>
      <c r="C560" s="256">
        <v>45734</v>
      </c>
      <c r="D560" s="126">
        <v>20248</v>
      </c>
      <c r="E560" s="127" t="s">
        <v>1959</v>
      </c>
      <c r="F560" s="128" t="s">
        <v>462</v>
      </c>
      <c r="G560" s="128" t="s">
        <v>146</v>
      </c>
      <c r="H560" s="128">
        <v>600</v>
      </c>
      <c r="I560" s="128">
        <v>216</v>
      </c>
      <c r="J560" s="95">
        <v>384</v>
      </c>
      <c r="K560" s="133">
        <v>250</v>
      </c>
      <c r="L560" s="96">
        <f t="shared" si="8"/>
        <v>96000</v>
      </c>
      <c r="N560" s="212"/>
    </row>
    <row r="561" spans="2:14" x14ac:dyDescent="0.25">
      <c r="B561" s="103">
        <v>45717</v>
      </c>
      <c r="C561" s="256">
        <v>45717</v>
      </c>
      <c r="D561" s="126">
        <v>933</v>
      </c>
      <c r="E561" s="127" t="s">
        <v>904</v>
      </c>
      <c r="F561" s="128" t="s">
        <v>411</v>
      </c>
      <c r="G561" s="128" t="s">
        <v>415</v>
      </c>
      <c r="H561" s="128"/>
      <c r="I561" s="128">
        <v>0</v>
      </c>
      <c r="J561" s="95">
        <v>100</v>
      </c>
      <c r="K561" s="132">
        <v>1.75</v>
      </c>
      <c r="L561" s="96">
        <f t="shared" si="8"/>
        <v>175</v>
      </c>
      <c r="N561" s="212"/>
    </row>
    <row r="562" spans="2:14" x14ac:dyDescent="0.25">
      <c r="B562" s="103">
        <v>45717</v>
      </c>
      <c r="C562" s="256">
        <v>45717</v>
      </c>
      <c r="D562" s="126">
        <v>5154</v>
      </c>
      <c r="E562" s="127" t="s">
        <v>1960</v>
      </c>
      <c r="F562" s="128" t="s">
        <v>411</v>
      </c>
      <c r="G562" s="128" t="s">
        <v>146</v>
      </c>
      <c r="H562" s="128">
        <v>600</v>
      </c>
      <c r="I562" s="128">
        <v>200</v>
      </c>
      <c r="J562" s="95">
        <v>400</v>
      </c>
      <c r="K562" s="131">
        <v>150</v>
      </c>
      <c r="L562" s="96">
        <f t="shared" si="8"/>
        <v>60000</v>
      </c>
      <c r="N562" s="212"/>
    </row>
    <row r="563" spans="2:14" x14ac:dyDescent="0.25">
      <c r="B563" s="103">
        <v>45717</v>
      </c>
      <c r="C563" s="256">
        <v>45717</v>
      </c>
      <c r="D563" s="130">
        <v>940</v>
      </c>
      <c r="E563" s="127" t="s">
        <v>905</v>
      </c>
      <c r="F563" s="128" t="s">
        <v>411</v>
      </c>
      <c r="G563" s="128" t="s">
        <v>415</v>
      </c>
      <c r="H563" s="128"/>
      <c r="I563" s="128">
        <v>0</v>
      </c>
      <c r="J563" s="95">
        <v>200</v>
      </c>
      <c r="K563" s="132">
        <v>12.5</v>
      </c>
      <c r="L563" s="96">
        <f t="shared" si="8"/>
        <v>2500</v>
      </c>
      <c r="N563" s="212"/>
    </row>
    <row r="564" spans="2:14" x14ac:dyDescent="0.25">
      <c r="B564" s="103">
        <v>45717</v>
      </c>
      <c r="C564" s="256">
        <v>45717</v>
      </c>
      <c r="D564" s="126">
        <v>9120</v>
      </c>
      <c r="E564" s="127" t="s">
        <v>906</v>
      </c>
      <c r="F564" s="128" t="s">
        <v>145</v>
      </c>
      <c r="G564" s="128" t="s">
        <v>146</v>
      </c>
      <c r="H564" s="128"/>
      <c r="I564" s="128">
        <v>0</v>
      </c>
      <c r="J564" s="95">
        <v>8</v>
      </c>
      <c r="K564" s="133">
        <v>29500</v>
      </c>
      <c r="L564" s="96">
        <f t="shared" si="8"/>
        <v>236000</v>
      </c>
      <c r="N564" s="212"/>
    </row>
    <row r="565" spans="2:14" x14ac:dyDescent="0.25">
      <c r="B565" s="103">
        <v>45717</v>
      </c>
      <c r="C565" s="256">
        <v>45717</v>
      </c>
      <c r="D565" s="126">
        <v>945</v>
      </c>
      <c r="E565" s="127" t="s">
        <v>907</v>
      </c>
      <c r="F565" s="128" t="s">
        <v>411</v>
      </c>
      <c r="G565" s="128" t="s">
        <v>415</v>
      </c>
      <c r="H565" s="128"/>
      <c r="I565" s="128">
        <v>0</v>
      </c>
      <c r="J565" s="95">
        <v>200</v>
      </c>
      <c r="K565" s="132">
        <v>89</v>
      </c>
      <c r="L565" s="96">
        <f t="shared" si="8"/>
        <v>17800</v>
      </c>
      <c r="N565" s="212"/>
    </row>
    <row r="566" spans="2:14" x14ac:dyDescent="0.25">
      <c r="B566" s="103">
        <v>45717</v>
      </c>
      <c r="C566" s="256">
        <v>45717</v>
      </c>
      <c r="D566" s="126">
        <v>958</v>
      </c>
      <c r="E566" s="127" t="s">
        <v>908</v>
      </c>
      <c r="F566" s="128" t="s">
        <v>411</v>
      </c>
      <c r="G566" s="128" t="s">
        <v>415</v>
      </c>
      <c r="H566" s="128">
        <v>50</v>
      </c>
      <c r="I566" s="128">
        <v>14</v>
      </c>
      <c r="J566" s="95">
        <v>44</v>
      </c>
      <c r="K566" s="133">
        <v>2155</v>
      </c>
      <c r="L566" s="96">
        <f t="shared" si="8"/>
        <v>94820</v>
      </c>
      <c r="N566" s="212"/>
    </row>
    <row r="567" spans="2:14" x14ac:dyDescent="0.25">
      <c r="B567" s="103">
        <v>45717</v>
      </c>
      <c r="C567" s="256">
        <v>45717</v>
      </c>
      <c r="D567" s="126">
        <v>5428</v>
      </c>
      <c r="E567" s="127" t="s">
        <v>909</v>
      </c>
      <c r="F567" s="128" t="s">
        <v>411</v>
      </c>
      <c r="G567" s="128" t="s">
        <v>415</v>
      </c>
      <c r="H567" s="128"/>
      <c r="I567" s="128">
        <v>0</v>
      </c>
      <c r="J567" s="95">
        <v>50</v>
      </c>
      <c r="K567" s="129">
        <v>990</v>
      </c>
      <c r="L567" s="96">
        <f t="shared" si="8"/>
        <v>49500</v>
      </c>
      <c r="N567" s="212"/>
    </row>
    <row r="568" spans="2:14" ht="30" x14ac:dyDescent="0.25">
      <c r="B568" s="103">
        <v>45717</v>
      </c>
      <c r="C568" s="256">
        <v>45717</v>
      </c>
      <c r="D568" s="126">
        <v>5429</v>
      </c>
      <c r="E568" s="127" t="s">
        <v>1961</v>
      </c>
      <c r="F568" s="128" t="s">
        <v>910</v>
      </c>
      <c r="G568" s="128" t="s">
        <v>415</v>
      </c>
      <c r="H568" s="128">
        <v>1800</v>
      </c>
      <c r="I568" s="128">
        <v>100</v>
      </c>
      <c r="J568" s="95">
        <v>1700</v>
      </c>
      <c r="K568" s="129">
        <v>63</v>
      </c>
      <c r="L568" s="96">
        <f t="shared" si="8"/>
        <v>107100</v>
      </c>
      <c r="N568" s="212"/>
    </row>
    <row r="569" spans="2:14" x14ac:dyDescent="0.25">
      <c r="B569" s="103">
        <v>45717</v>
      </c>
      <c r="C569" s="256">
        <v>45717</v>
      </c>
      <c r="D569" s="126">
        <v>966</v>
      </c>
      <c r="E569" s="127" t="s">
        <v>911</v>
      </c>
      <c r="F569" s="128" t="s">
        <v>145</v>
      </c>
      <c r="G569" s="128" t="s">
        <v>146</v>
      </c>
      <c r="H569" s="128"/>
      <c r="I569" s="128">
        <v>0</v>
      </c>
      <c r="J569" s="95">
        <v>70</v>
      </c>
      <c r="K569" s="131">
        <v>321.66000000000003</v>
      </c>
      <c r="L569" s="96">
        <f t="shared" si="8"/>
        <v>22516.2</v>
      </c>
      <c r="N569" s="212"/>
    </row>
    <row r="570" spans="2:14" x14ac:dyDescent="0.25">
      <c r="B570" s="103">
        <v>45717</v>
      </c>
      <c r="C570" s="256">
        <v>45717</v>
      </c>
      <c r="D570" s="126">
        <v>978</v>
      </c>
      <c r="E570" s="127" t="s">
        <v>912</v>
      </c>
      <c r="F570" s="128" t="s">
        <v>145</v>
      </c>
      <c r="G570" s="128" t="s">
        <v>415</v>
      </c>
      <c r="H570" s="128"/>
      <c r="I570" s="128">
        <v>0</v>
      </c>
      <c r="J570" s="95">
        <v>10</v>
      </c>
      <c r="K570" s="132">
        <v>1860</v>
      </c>
      <c r="L570" s="96">
        <f t="shared" si="8"/>
        <v>18600</v>
      </c>
      <c r="N570" s="212"/>
    </row>
    <row r="571" spans="2:14" ht="30" x14ac:dyDescent="0.25">
      <c r="B571" s="103">
        <v>45717</v>
      </c>
      <c r="C571" s="256">
        <v>45717</v>
      </c>
      <c r="D571" s="130">
        <v>6488</v>
      </c>
      <c r="E571" s="127" t="s">
        <v>1962</v>
      </c>
      <c r="F571" s="128" t="s">
        <v>411</v>
      </c>
      <c r="G571" s="128" t="s">
        <v>415</v>
      </c>
      <c r="H571" s="128">
        <v>147</v>
      </c>
      <c r="I571" s="128">
        <v>0</v>
      </c>
      <c r="J571" s="95">
        <v>147</v>
      </c>
      <c r="K571" s="131">
        <v>70</v>
      </c>
      <c r="L571" s="96">
        <f t="shared" si="8"/>
        <v>10290</v>
      </c>
      <c r="N571" s="212"/>
    </row>
    <row r="572" spans="2:14" x14ac:dyDescent="0.25">
      <c r="B572" s="103">
        <v>45717</v>
      </c>
      <c r="C572" s="256">
        <v>45717</v>
      </c>
      <c r="D572" s="126">
        <v>1011</v>
      </c>
      <c r="E572" s="127" t="s">
        <v>913</v>
      </c>
      <c r="F572" s="128" t="s">
        <v>411</v>
      </c>
      <c r="G572" s="128" t="s">
        <v>415</v>
      </c>
      <c r="H572" s="128">
        <v>100</v>
      </c>
      <c r="I572" s="128">
        <v>200</v>
      </c>
      <c r="J572" s="95">
        <v>50</v>
      </c>
      <c r="K572" s="129">
        <v>42</v>
      </c>
      <c r="L572" s="96">
        <f t="shared" si="8"/>
        <v>2100</v>
      </c>
      <c r="N572" s="212"/>
    </row>
    <row r="573" spans="2:14" x14ac:dyDescent="0.25">
      <c r="B573" s="103">
        <v>45717</v>
      </c>
      <c r="C573" s="256">
        <v>45717</v>
      </c>
      <c r="D573" s="126">
        <v>1327</v>
      </c>
      <c r="E573" s="127" t="s">
        <v>1581</v>
      </c>
      <c r="F573" s="128" t="s">
        <v>145</v>
      </c>
      <c r="G573" s="128" t="s">
        <v>146</v>
      </c>
      <c r="H573" s="128"/>
      <c r="I573" s="128">
        <v>5</v>
      </c>
      <c r="J573" s="95">
        <v>8</v>
      </c>
      <c r="K573" s="129">
        <v>460.2</v>
      </c>
      <c r="L573" s="96">
        <f t="shared" si="8"/>
        <v>3681.6</v>
      </c>
      <c r="N573" s="212"/>
    </row>
    <row r="574" spans="2:14" x14ac:dyDescent="0.25">
      <c r="B574" s="103">
        <v>45717</v>
      </c>
      <c r="C574" s="256">
        <v>45717</v>
      </c>
      <c r="D574" s="130">
        <v>1380</v>
      </c>
      <c r="E574" s="127" t="s">
        <v>914</v>
      </c>
      <c r="F574" s="128" t="s">
        <v>145</v>
      </c>
      <c r="G574" s="128" t="s">
        <v>146</v>
      </c>
      <c r="H574" s="128"/>
      <c r="I574" s="128">
        <v>0</v>
      </c>
      <c r="J574" s="95">
        <v>24</v>
      </c>
      <c r="K574" s="129">
        <v>590.91999999999996</v>
      </c>
      <c r="L574" s="96">
        <f t="shared" si="8"/>
        <v>14182.079999999998</v>
      </c>
      <c r="N574" s="212"/>
    </row>
    <row r="575" spans="2:14" x14ac:dyDescent="0.25">
      <c r="B575" s="103">
        <v>45717</v>
      </c>
      <c r="C575" s="256">
        <v>45717</v>
      </c>
      <c r="D575" s="130">
        <v>5353</v>
      </c>
      <c r="E575" s="127" t="s">
        <v>915</v>
      </c>
      <c r="F575" s="128" t="s">
        <v>145</v>
      </c>
      <c r="G575" s="128" t="s">
        <v>146</v>
      </c>
      <c r="H575" s="128"/>
      <c r="I575" s="128">
        <v>0</v>
      </c>
      <c r="J575" s="95">
        <v>54</v>
      </c>
      <c r="K575" s="129">
        <v>208.33</v>
      </c>
      <c r="L575" s="96">
        <f t="shared" si="8"/>
        <v>11249.820000000002</v>
      </c>
      <c r="N575" s="212"/>
    </row>
    <row r="576" spans="2:14" x14ac:dyDescent="0.25">
      <c r="B576" s="103">
        <v>45717</v>
      </c>
      <c r="C576" s="256">
        <v>45717</v>
      </c>
      <c r="D576" s="130">
        <v>1301</v>
      </c>
      <c r="E576" s="127" t="s">
        <v>916</v>
      </c>
      <c r="F576" s="128" t="s">
        <v>145</v>
      </c>
      <c r="G576" s="128" t="s">
        <v>146</v>
      </c>
      <c r="H576" s="128"/>
      <c r="I576" s="128">
        <v>0</v>
      </c>
      <c r="J576" s="95">
        <v>96</v>
      </c>
      <c r="K576" s="131">
        <v>82.83</v>
      </c>
      <c r="L576" s="96">
        <f t="shared" si="8"/>
        <v>7951.68</v>
      </c>
      <c r="N576" s="212"/>
    </row>
    <row r="577" spans="2:14" x14ac:dyDescent="0.25">
      <c r="B577" s="103">
        <v>45717</v>
      </c>
      <c r="C577" s="256">
        <v>45717</v>
      </c>
      <c r="D577" s="130">
        <v>1049</v>
      </c>
      <c r="E577" s="127" t="s">
        <v>917</v>
      </c>
      <c r="F577" s="128" t="s">
        <v>145</v>
      </c>
      <c r="G577" s="128" t="s">
        <v>146</v>
      </c>
      <c r="H577" s="128"/>
      <c r="I577" s="128">
        <v>0</v>
      </c>
      <c r="J577" s="95">
        <v>24</v>
      </c>
      <c r="K577" s="131">
        <v>233.8</v>
      </c>
      <c r="L577" s="96">
        <f t="shared" si="8"/>
        <v>5611.2000000000007</v>
      </c>
      <c r="N577" s="212"/>
    </row>
    <row r="578" spans="2:14" x14ac:dyDescent="0.25">
      <c r="B578" s="103">
        <v>45717</v>
      </c>
      <c r="C578" s="256">
        <v>45717</v>
      </c>
      <c r="D578" s="126">
        <v>1060</v>
      </c>
      <c r="E578" s="127" t="s">
        <v>918</v>
      </c>
      <c r="F578" s="128" t="s">
        <v>411</v>
      </c>
      <c r="G578" s="128" t="s">
        <v>421</v>
      </c>
      <c r="H578" s="128"/>
      <c r="I578" s="128">
        <v>200</v>
      </c>
      <c r="J578" s="95">
        <v>900</v>
      </c>
      <c r="K578" s="131">
        <v>11.7</v>
      </c>
      <c r="L578" s="96">
        <f t="shared" si="8"/>
        <v>10530</v>
      </c>
      <c r="N578" s="212"/>
    </row>
    <row r="579" spans="2:14" x14ac:dyDescent="0.25">
      <c r="B579" s="103">
        <v>45737</v>
      </c>
      <c r="C579" s="256">
        <v>45737</v>
      </c>
      <c r="D579" s="130">
        <v>1091</v>
      </c>
      <c r="E579" s="127" t="s">
        <v>1963</v>
      </c>
      <c r="F579" s="128" t="s">
        <v>411</v>
      </c>
      <c r="G579" s="128" t="s">
        <v>415</v>
      </c>
      <c r="H579" s="128">
        <v>150</v>
      </c>
      <c r="I579" s="128">
        <v>30</v>
      </c>
      <c r="J579" s="95">
        <v>120</v>
      </c>
      <c r="K579" s="129">
        <v>495</v>
      </c>
      <c r="L579" s="96">
        <f t="shared" si="8"/>
        <v>59400</v>
      </c>
      <c r="N579" s="212"/>
    </row>
    <row r="580" spans="2:14" x14ac:dyDescent="0.25">
      <c r="B580" s="103">
        <v>45717</v>
      </c>
      <c r="C580" s="256">
        <v>45717</v>
      </c>
      <c r="D580" s="126">
        <v>1415</v>
      </c>
      <c r="E580" s="127" t="s">
        <v>1582</v>
      </c>
      <c r="F580" s="128" t="s">
        <v>145</v>
      </c>
      <c r="G580" s="128" t="s">
        <v>146</v>
      </c>
      <c r="H580" s="128"/>
      <c r="I580" s="128">
        <v>0</v>
      </c>
      <c r="J580" s="95">
        <v>25</v>
      </c>
      <c r="K580" s="133">
        <v>584.1</v>
      </c>
      <c r="L580" s="96">
        <f t="shared" si="8"/>
        <v>14602.5</v>
      </c>
      <c r="N580" s="212"/>
    </row>
    <row r="581" spans="2:14" x14ac:dyDescent="0.25">
      <c r="B581" s="103">
        <v>45717</v>
      </c>
      <c r="C581" s="256">
        <v>45717</v>
      </c>
      <c r="D581" s="126">
        <v>1418</v>
      </c>
      <c r="E581" s="127" t="s">
        <v>919</v>
      </c>
      <c r="F581" s="128" t="s">
        <v>145</v>
      </c>
      <c r="G581" s="128" t="s">
        <v>415</v>
      </c>
      <c r="H581" s="128"/>
      <c r="I581" s="128">
        <v>2</v>
      </c>
      <c r="J581" s="95">
        <v>18</v>
      </c>
      <c r="K581" s="129">
        <v>12605.72</v>
      </c>
      <c r="L581" s="96">
        <f t="shared" si="8"/>
        <v>226902.96</v>
      </c>
      <c r="N581" s="212"/>
    </row>
    <row r="582" spans="2:14" x14ac:dyDescent="0.25">
      <c r="B582" s="103">
        <v>45717</v>
      </c>
      <c r="C582" s="256">
        <v>45717</v>
      </c>
      <c r="D582" s="126">
        <v>1096</v>
      </c>
      <c r="E582" s="127" t="s">
        <v>920</v>
      </c>
      <c r="F582" s="128" t="s">
        <v>145</v>
      </c>
      <c r="G582" s="128" t="s">
        <v>146</v>
      </c>
      <c r="H582" s="128"/>
      <c r="I582" s="128">
        <v>0</v>
      </c>
      <c r="J582" s="95">
        <v>620</v>
      </c>
      <c r="K582" s="132">
        <v>7316</v>
      </c>
      <c r="L582" s="96">
        <f t="shared" si="8"/>
        <v>4535920</v>
      </c>
      <c r="N582" s="212"/>
    </row>
    <row r="583" spans="2:14" x14ac:dyDescent="0.25">
      <c r="B583" s="103">
        <v>45717</v>
      </c>
      <c r="C583" s="256">
        <v>45717</v>
      </c>
      <c r="D583" s="126">
        <v>755</v>
      </c>
      <c r="E583" s="127" t="s">
        <v>1583</v>
      </c>
      <c r="F583" s="128" t="s">
        <v>411</v>
      </c>
      <c r="G583" s="128" t="s">
        <v>445</v>
      </c>
      <c r="H583" s="128"/>
      <c r="I583" s="128">
        <v>0</v>
      </c>
      <c r="J583" s="95">
        <v>390</v>
      </c>
      <c r="K583" s="131">
        <v>110</v>
      </c>
      <c r="L583" s="96">
        <f t="shared" si="8"/>
        <v>42900</v>
      </c>
      <c r="N583" s="212"/>
    </row>
    <row r="584" spans="2:14" x14ac:dyDescent="0.25">
      <c r="B584" s="103">
        <v>45717</v>
      </c>
      <c r="C584" s="256">
        <v>45717</v>
      </c>
      <c r="D584" s="130">
        <v>6354</v>
      </c>
      <c r="E584" s="127" t="s">
        <v>1584</v>
      </c>
      <c r="F584" s="128" t="s">
        <v>145</v>
      </c>
      <c r="G584" s="128" t="s">
        <v>146</v>
      </c>
      <c r="H584" s="128"/>
      <c r="I584" s="128">
        <v>5</v>
      </c>
      <c r="J584" s="95">
        <v>95</v>
      </c>
      <c r="K584" s="132">
        <v>11.69</v>
      </c>
      <c r="L584" s="96">
        <f t="shared" si="8"/>
        <v>1110.55</v>
      </c>
      <c r="N584" s="212"/>
    </row>
    <row r="585" spans="2:14" x14ac:dyDescent="0.25">
      <c r="B585" s="103">
        <v>45717</v>
      </c>
      <c r="C585" s="256">
        <v>45717</v>
      </c>
      <c r="D585" s="130">
        <v>1517</v>
      </c>
      <c r="E585" s="127" t="s">
        <v>921</v>
      </c>
      <c r="F585" s="128" t="s">
        <v>145</v>
      </c>
      <c r="G585" s="128" t="s">
        <v>146</v>
      </c>
      <c r="H585" s="128"/>
      <c r="I585" s="128">
        <v>150</v>
      </c>
      <c r="J585" s="95">
        <v>280</v>
      </c>
      <c r="K585" s="129">
        <v>20.170000000000002</v>
      </c>
      <c r="L585" s="96">
        <f t="shared" ref="L585:L638" si="9">+K585*J585</f>
        <v>5647.6</v>
      </c>
      <c r="N585" s="212"/>
    </row>
    <row r="586" spans="2:14" x14ac:dyDescent="0.25">
      <c r="B586" s="103">
        <v>45717</v>
      </c>
      <c r="C586" s="256">
        <v>45717</v>
      </c>
      <c r="D586" s="126">
        <v>1114</v>
      </c>
      <c r="E586" s="127" t="s">
        <v>922</v>
      </c>
      <c r="F586" s="128" t="s">
        <v>411</v>
      </c>
      <c r="G586" s="128" t="s">
        <v>445</v>
      </c>
      <c r="H586" s="128"/>
      <c r="I586" s="128">
        <v>0</v>
      </c>
      <c r="J586" s="95">
        <v>200</v>
      </c>
      <c r="K586" s="131">
        <v>0.41</v>
      </c>
      <c r="L586" s="96">
        <f t="shared" si="9"/>
        <v>82</v>
      </c>
      <c r="N586" s="212"/>
    </row>
    <row r="587" spans="2:14" x14ac:dyDescent="0.25">
      <c r="B587" s="103">
        <v>45717</v>
      </c>
      <c r="C587" s="256">
        <v>45717</v>
      </c>
      <c r="D587" s="126">
        <v>1302</v>
      </c>
      <c r="E587" s="127" t="s">
        <v>923</v>
      </c>
      <c r="F587" s="128" t="s">
        <v>145</v>
      </c>
      <c r="G587" s="128" t="s">
        <v>146</v>
      </c>
      <c r="H587" s="128"/>
      <c r="I587" s="128">
        <v>168</v>
      </c>
      <c r="J587" s="95">
        <v>438</v>
      </c>
      <c r="K587" s="131">
        <v>161.66</v>
      </c>
      <c r="L587" s="96">
        <f t="shared" si="9"/>
        <v>70807.08</v>
      </c>
      <c r="N587" s="212"/>
    </row>
    <row r="588" spans="2:14" x14ac:dyDescent="0.25">
      <c r="B588" s="103">
        <v>45717</v>
      </c>
      <c r="C588" s="256">
        <v>45717</v>
      </c>
      <c r="D588" s="126">
        <v>6717</v>
      </c>
      <c r="E588" s="127" t="s">
        <v>924</v>
      </c>
      <c r="F588" s="128" t="s">
        <v>145</v>
      </c>
      <c r="G588" s="128" t="s">
        <v>146</v>
      </c>
      <c r="H588" s="128"/>
      <c r="I588" s="128">
        <v>0</v>
      </c>
      <c r="J588" s="95">
        <v>97</v>
      </c>
      <c r="K588" s="132">
        <v>53.1</v>
      </c>
      <c r="L588" s="96">
        <f t="shared" si="9"/>
        <v>5150.7</v>
      </c>
      <c r="N588" s="212"/>
    </row>
    <row r="589" spans="2:14" x14ac:dyDescent="0.25">
      <c r="B589" s="103">
        <v>45717</v>
      </c>
      <c r="C589" s="256">
        <v>45717</v>
      </c>
      <c r="D589" s="126">
        <v>20937</v>
      </c>
      <c r="E589" s="127" t="s">
        <v>925</v>
      </c>
      <c r="F589" s="128" t="s">
        <v>411</v>
      </c>
      <c r="G589" s="128" t="s">
        <v>146</v>
      </c>
      <c r="H589" s="128"/>
      <c r="I589" s="128">
        <v>0</v>
      </c>
      <c r="J589" s="95">
        <v>15</v>
      </c>
      <c r="K589" s="129">
        <v>73074.23</v>
      </c>
      <c r="L589" s="96">
        <f t="shared" si="9"/>
        <v>1096113.45</v>
      </c>
      <c r="N589" s="212"/>
    </row>
    <row r="590" spans="2:14" x14ac:dyDescent="0.25">
      <c r="B590" s="103">
        <v>45717</v>
      </c>
      <c r="C590" s="256">
        <v>45717</v>
      </c>
      <c r="D590" s="126">
        <v>18307</v>
      </c>
      <c r="E590" s="127" t="s">
        <v>926</v>
      </c>
      <c r="F590" s="128" t="s">
        <v>145</v>
      </c>
      <c r="G590" s="128" t="s">
        <v>146</v>
      </c>
      <c r="H590" s="128"/>
      <c r="I590" s="128">
        <v>0</v>
      </c>
      <c r="J590" s="95">
        <v>11</v>
      </c>
      <c r="K590" s="131">
        <v>1298</v>
      </c>
      <c r="L590" s="96">
        <f t="shared" si="9"/>
        <v>14278</v>
      </c>
      <c r="N590" s="212"/>
    </row>
    <row r="591" spans="2:14" x14ac:dyDescent="0.25">
      <c r="B591" s="103">
        <v>45717</v>
      </c>
      <c r="C591" s="256">
        <v>45717</v>
      </c>
      <c r="D591" s="126">
        <v>1132</v>
      </c>
      <c r="E591" s="127" t="s">
        <v>1585</v>
      </c>
      <c r="F591" s="128" t="s">
        <v>411</v>
      </c>
      <c r="G591" s="128" t="s">
        <v>421</v>
      </c>
      <c r="H591" s="128"/>
      <c r="I591" s="128">
        <v>0</v>
      </c>
      <c r="J591" s="95">
        <v>774</v>
      </c>
      <c r="K591" s="133">
        <v>930</v>
      </c>
      <c r="L591" s="96">
        <f t="shared" si="9"/>
        <v>719820</v>
      </c>
      <c r="N591" s="212"/>
    </row>
    <row r="592" spans="2:14" ht="30" x14ac:dyDescent="0.25">
      <c r="B592" s="103">
        <v>45717</v>
      </c>
      <c r="C592" s="256">
        <v>45717</v>
      </c>
      <c r="D592" s="130">
        <v>1147</v>
      </c>
      <c r="E592" s="127" t="s">
        <v>927</v>
      </c>
      <c r="F592" s="128" t="s">
        <v>910</v>
      </c>
      <c r="G592" s="128" t="s">
        <v>415</v>
      </c>
      <c r="H592" s="128"/>
      <c r="I592" s="128">
        <v>0</v>
      </c>
      <c r="J592" s="95">
        <v>300</v>
      </c>
      <c r="K592" s="132">
        <v>173</v>
      </c>
      <c r="L592" s="96">
        <f t="shared" si="9"/>
        <v>51900</v>
      </c>
      <c r="N592" s="212"/>
    </row>
    <row r="593" spans="2:14" x14ac:dyDescent="0.25">
      <c r="B593" s="103">
        <v>45717</v>
      </c>
      <c r="C593" s="256">
        <v>45717</v>
      </c>
      <c r="D593" s="126">
        <v>1397</v>
      </c>
      <c r="E593" s="127" t="s">
        <v>1586</v>
      </c>
      <c r="F593" s="128" t="s">
        <v>411</v>
      </c>
      <c r="G593" s="128" t="s">
        <v>445</v>
      </c>
      <c r="H593" s="128"/>
      <c r="I593" s="128">
        <v>90</v>
      </c>
      <c r="J593" s="95">
        <v>30</v>
      </c>
      <c r="K593" s="129">
        <v>30.33</v>
      </c>
      <c r="L593" s="96">
        <f t="shared" si="9"/>
        <v>909.9</v>
      </c>
      <c r="N593" s="212"/>
    </row>
    <row r="594" spans="2:14" x14ac:dyDescent="0.25">
      <c r="B594" s="103">
        <v>45717</v>
      </c>
      <c r="C594" s="256">
        <v>45717</v>
      </c>
      <c r="D594" s="130">
        <v>1446</v>
      </c>
      <c r="E594" s="127" t="s">
        <v>928</v>
      </c>
      <c r="F594" s="128" t="s">
        <v>411</v>
      </c>
      <c r="G594" s="128" t="s">
        <v>421</v>
      </c>
      <c r="H594" s="128"/>
      <c r="I594" s="128">
        <v>10</v>
      </c>
      <c r="J594" s="95">
        <v>16</v>
      </c>
      <c r="K594" s="129">
        <v>37.79</v>
      </c>
      <c r="L594" s="96">
        <f t="shared" si="9"/>
        <v>604.64</v>
      </c>
      <c r="N594" s="212"/>
    </row>
    <row r="595" spans="2:14" x14ac:dyDescent="0.25">
      <c r="B595" s="103">
        <v>45717</v>
      </c>
      <c r="C595" s="256">
        <v>45717</v>
      </c>
      <c r="D595" s="126">
        <v>5798</v>
      </c>
      <c r="E595" s="127" t="s">
        <v>929</v>
      </c>
      <c r="F595" s="128" t="s">
        <v>411</v>
      </c>
      <c r="G595" s="128" t="s">
        <v>415</v>
      </c>
      <c r="H595" s="128"/>
      <c r="I595" s="128">
        <v>0</v>
      </c>
      <c r="J595" s="95">
        <v>60</v>
      </c>
      <c r="K595" s="133">
        <v>65</v>
      </c>
      <c r="L595" s="96">
        <f t="shared" si="9"/>
        <v>3900</v>
      </c>
      <c r="N595" s="212"/>
    </row>
    <row r="596" spans="2:14" x14ac:dyDescent="0.25">
      <c r="B596" s="103">
        <v>45717</v>
      </c>
      <c r="C596" s="256">
        <v>45717</v>
      </c>
      <c r="D596" s="126">
        <v>7502</v>
      </c>
      <c r="E596" s="127" t="s">
        <v>930</v>
      </c>
      <c r="F596" s="128" t="s">
        <v>462</v>
      </c>
      <c r="G596" s="128" t="s">
        <v>421</v>
      </c>
      <c r="H596" s="128"/>
      <c r="I596" s="128">
        <v>0</v>
      </c>
      <c r="J596" s="95">
        <v>67</v>
      </c>
      <c r="K596" s="132">
        <v>708</v>
      </c>
      <c r="L596" s="96">
        <f t="shared" si="9"/>
        <v>47436</v>
      </c>
      <c r="N596" s="212"/>
    </row>
    <row r="597" spans="2:14" x14ac:dyDescent="0.25">
      <c r="B597" s="103">
        <v>45717</v>
      </c>
      <c r="C597" s="256">
        <v>45717</v>
      </c>
      <c r="D597" s="126">
        <v>19811</v>
      </c>
      <c r="E597" s="127" t="s">
        <v>931</v>
      </c>
      <c r="F597" s="128" t="s">
        <v>411</v>
      </c>
      <c r="G597" s="128" t="s">
        <v>146</v>
      </c>
      <c r="H597" s="128"/>
      <c r="I597" s="128">
        <v>0</v>
      </c>
      <c r="J597" s="95">
        <v>30</v>
      </c>
      <c r="K597" s="131">
        <v>4334.1400000000003</v>
      </c>
      <c r="L597" s="96">
        <f t="shared" si="9"/>
        <v>130024.20000000001</v>
      </c>
      <c r="N597" s="212"/>
    </row>
    <row r="598" spans="2:14" x14ac:dyDescent="0.25">
      <c r="B598" s="103">
        <v>45717</v>
      </c>
      <c r="C598" s="256">
        <v>45717</v>
      </c>
      <c r="D598" s="126">
        <v>1177</v>
      </c>
      <c r="E598" s="127" t="s">
        <v>932</v>
      </c>
      <c r="F598" s="128" t="s">
        <v>411</v>
      </c>
      <c r="G598" s="128" t="s">
        <v>445</v>
      </c>
      <c r="H598" s="128"/>
      <c r="I598" s="128">
        <v>0</v>
      </c>
      <c r="J598" s="95">
        <v>250</v>
      </c>
      <c r="K598" s="131">
        <v>0.47</v>
      </c>
      <c r="L598" s="96">
        <f t="shared" si="9"/>
        <v>117.5</v>
      </c>
      <c r="N598" s="212"/>
    </row>
    <row r="599" spans="2:14" x14ac:dyDescent="0.25">
      <c r="B599" s="103">
        <v>45717</v>
      </c>
      <c r="C599" s="256">
        <v>45717</v>
      </c>
      <c r="D599" s="130">
        <v>6169</v>
      </c>
      <c r="E599" s="127" t="s">
        <v>933</v>
      </c>
      <c r="F599" s="128" t="s">
        <v>411</v>
      </c>
      <c r="G599" s="128" t="s">
        <v>421</v>
      </c>
      <c r="H599" s="128"/>
      <c r="I599" s="128">
        <v>750</v>
      </c>
      <c r="J599" s="95">
        <v>4300</v>
      </c>
      <c r="K599" s="131">
        <v>28</v>
      </c>
      <c r="L599" s="96">
        <f t="shared" si="9"/>
        <v>120400</v>
      </c>
      <c r="N599" s="212"/>
    </row>
    <row r="600" spans="2:14" x14ac:dyDescent="0.25">
      <c r="B600" s="103">
        <v>45717</v>
      </c>
      <c r="C600" s="256">
        <v>45717</v>
      </c>
      <c r="D600" s="126">
        <v>11886</v>
      </c>
      <c r="E600" s="127" t="s">
        <v>934</v>
      </c>
      <c r="F600" s="128" t="s">
        <v>145</v>
      </c>
      <c r="G600" s="128" t="s">
        <v>415</v>
      </c>
      <c r="H600" s="128"/>
      <c r="I600" s="128">
        <v>0</v>
      </c>
      <c r="J600" s="95">
        <v>30</v>
      </c>
      <c r="K600" s="132">
        <v>388.8</v>
      </c>
      <c r="L600" s="96">
        <f t="shared" si="9"/>
        <v>11664</v>
      </c>
      <c r="N600" s="212"/>
    </row>
    <row r="601" spans="2:14" x14ac:dyDescent="0.25">
      <c r="B601" s="103">
        <v>45717</v>
      </c>
      <c r="C601" s="256">
        <v>45717</v>
      </c>
      <c r="D601" s="130">
        <v>1188</v>
      </c>
      <c r="E601" s="127" t="s">
        <v>1729</v>
      </c>
      <c r="F601" s="128" t="s">
        <v>145</v>
      </c>
      <c r="G601" s="128" t="s">
        <v>146</v>
      </c>
      <c r="H601" s="128">
        <v>20</v>
      </c>
      <c r="I601" s="128">
        <v>14</v>
      </c>
      <c r="J601" s="95">
        <v>18</v>
      </c>
      <c r="K601" s="131">
        <v>10602.3</v>
      </c>
      <c r="L601" s="96">
        <f t="shared" si="9"/>
        <v>190841.4</v>
      </c>
      <c r="N601" s="212"/>
    </row>
    <row r="602" spans="2:14" x14ac:dyDescent="0.25">
      <c r="B602" s="103">
        <v>45717</v>
      </c>
      <c r="C602" s="256">
        <v>45717</v>
      </c>
      <c r="D602" s="130">
        <v>1204</v>
      </c>
      <c r="E602" s="127" t="s">
        <v>1964</v>
      </c>
      <c r="F602" s="128" t="s">
        <v>411</v>
      </c>
      <c r="G602" s="128" t="s">
        <v>445</v>
      </c>
      <c r="H602" s="128">
        <v>500</v>
      </c>
      <c r="I602" s="128">
        <v>200</v>
      </c>
      <c r="J602" s="95">
        <v>300</v>
      </c>
      <c r="K602" s="132">
        <v>29.76</v>
      </c>
      <c r="L602" s="96">
        <f t="shared" si="9"/>
        <v>8928</v>
      </c>
      <c r="N602" s="212"/>
    </row>
    <row r="603" spans="2:14" x14ac:dyDescent="0.25">
      <c r="B603" s="103">
        <v>45717</v>
      </c>
      <c r="C603" s="256">
        <v>45717</v>
      </c>
      <c r="D603" s="130">
        <v>5216</v>
      </c>
      <c r="E603" s="127" t="s">
        <v>935</v>
      </c>
      <c r="F603" s="128" t="s">
        <v>145</v>
      </c>
      <c r="G603" s="128" t="s">
        <v>146</v>
      </c>
      <c r="H603" s="128"/>
      <c r="I603" s="128">
        <v>0</v>
      </c>
      <c r="J603" s="95">
        <v>100</v>
      </c>
      <c r="K603" s="133">
        <v>262.52</v>
      </c>
      <c r="L603" s="96">
        <f t="shared" si="9"/>
        <v>26252</v>
      </c>
      <c r="N603" s="212"/>
    </row>
    <row r="604" spans="2:14" x14ac:dyDescent="0.25">
      <c r="B604" s="103">
        <v>45717</v>
      </c>
      <c r="C604" s="256">
        <v>45717</v>
      </c>
      <c r="D604" s="130">
        <v>4939</v>
      </c>
      <c r="E604" s="127" t="s">
        <v>936</v>
      </c>
      <c r="F604" s="128" t="s">
        <v>145</v>
      </c>
      <c r="G604" s="128" t="s">
        <v>146</v>
      </c>
      <c r="H604" s="128"/>
      <c r="I604" s="128">
        <v>0</v>
      </c>
      <c r="J604" s="95">
        <v>130</v>
      </c>
      <c r="K604" s="131">
        <v>1264.1999999999998</v>
      </c>
      <c r="L604" s="96">
        <f t="shared" si="9"/>
        <v>164345.99999999997</v>
      </c>
      <c r="N604" s="212"/>
    </row>
    <row r="605" spans="2:14" x14ac:dyDescent="0.25">
      <c r="B605" s="103">
        <v>45717</v>
      </c>
      <c r="C605" s="256">
        <v>45717</v>
      </c>
      <c r="D605" s="126">
        <v>872</v>
      </c>
      <c r="E605" s="127" t="s">
        <v>937</v>
      </c>
      <c r="F605" s="128" t="s">
        <v>411</v>
      </c>
      <c r="G605" s="128" t="s">
        <v>421</v>
      </c>
      <c r="H605" s="128">
        <v>430</v>
      </c>
      <c r="I605" s="128">
        <v>23</v>
      </c>
      <c r="J605" s="95">
        <v>421</v>
      </c>
      <c r="K605" s="133">
        <v>866.55</v>
      </c>
      <c r="L605" s="96">
        <f t="shared" si="9"/>
        <v>364817.55</v>
      </c>
      <c r="N605" s="212"/>
    </row>
    <row r="606" spans="2:14" ht="30" x14ac:dyDescent="0.25">
      <c r="B606" s="103">
        <v>45717</v>
      </c>
      <c r="C606" s="256">
        <v>45717</v>
      </c>
      <c r="D606" s="130">
        <v>15368</v>
      </c>
      <c r="E606" s="127" t="s">
        <v>938</v>
      </c>
      <c r="F606" s="128" t="s">
        <v>145</v>
      </c>
      <c r="G606" s="128" t="s">
        <v>146</v>
      </c>
      <c r="H606" s="128"/>
      <c r="I606" s="128">
        <v>0</v>
      </c>
      <c r="J606" s="95">
        <v>15</v>
      </c>
      <c r="K606" s="132">
        <v>2453.2199999999998</v>
      </c>
      <c r="L606" s="96">
        <f t="shared" si="9"/>
        <v>36798.299999999996</v>
      </c>
      <c r="N606" s="212"/>
    </row>
    <row r="607" spans="2:14" x14ac:dyDescent="0.25">
      <c r="B607" s="103">
        <v>45717</v>
      </c>
      <c r="C607" s="256">
        <v>45717</v>
      </c>
      <c r="D607" s="126">
        <v>20037</v>
      </c>
      <c r="E607" s="127" t="s">
        <v>939</v>
      </c>
      <c r="F607" s="128" t="s">
        <v>145</v>
      </c>
      <c r="G607" s="128" t="s">
        <v>146</v>
      </c>
      <c r="H607" s="128"/>
      <c r="I607" s="128">
        <v>0</v>
      </c>
      <c r="J607" s="95">
        <v>6</v>
      </c>
      <c r="K607" s="132">
        <v>25005</v>
      </c>
      <c r="L607" s="96">
        <f t="shared" si="9"/>
        <v>150030</v>
      </c>
      <c r="N607" s="212"/>
    </row>
    <row r="608" spans="2:14" x14ac:dyDescent="0.25">
      <c r="B608" s="103">
        <v>45717</v>
      </c>
      <c r="C608" s="256">
        <v>45717</v>
      </c>
      <c r="D608" s="126">
        <v>6403</v>
      </c>
      <c r="E608" s="127" t="s">
        <v>940</v>
      </c>
      <c r="F608" s="128" t="s">
        <v>417</v>
      </c>
      <c r="G608" s="128" t="s">
        <v>421</v>
      </c>
      <c r="H608" s="128"/>
      <c r="I608" s="128">
        <v>240</v>
      </c>
      <c r="J608" s="95">
        <v>271</v>
      </c>
      <c r="K608" s="131">
        <v>310.07</v>
      </c>
      <c r="L608" s="96">
        <f t="shared" si="9"/>
        <v>84028.97</v>
      </c>
      <c r="N608" s="212"/>
    </row>
    <row r="609" spans="2:14" x14ac:dyDescent="0.25">
      <c r="B609" s="103">
        <v>45717</v>
      </c>
      <c r="C609" s="256">
        <v>45717</v>
      </c>
      <c r="D609" s="126">
        <v>1297</v>
      </c>
      <c r="E609" s="127" t="s">
        <v>941</v>
      </c>
      <c r="F609" s="128" t="s">
        <v>417</v>
      </c>
      <c r="G609" s="128" t="s">
        <v>421</v>
      </c>
      <c r="H609" s="128"/>
      <c r="I609" s="128">
        <v>24</v>
      </c>
      <c r="J609" s="95">
        <v>192</v>
      </c>
      <c r="K609" s="129">
        <v>490</v>
      </c>
      <c r="L609" s="96">
        <f t="shared" si="9"/>
        <v>94080</v>
      </c>
      <c r="N609" s="212"/>
    </row>
    <row r="610" spans="2:14" x14ac:dyDescent="0.25">
      <c r="B610" s="103">
        <v>45717</v>
      </c>
      <c r="C610" s="256">
        <v>45717</v>
      </c>
      <c r="D610" s="130">
        <v>879</v>
      </c>
      <c r="E610" s="127" t="s">
        <v>942</v>
      </c>
      <c r="F610" s="128" t="s">
        <v>417</v>
      </c>
      <c r="G610" s="128" t="s">
        <v>421</v>
      </c>
      <c r="H610" s="128"/>
      <c r="I610" s="128">
        <v>0</v>
      </c>
      <c r="J610" s="95">
        <v>256</v>
      </c>
      <c r="K610" s="132">
        <v>68.260000000000005</v>
      </c>
      <c r="L610" s="96">
        <f t="shared" si="9"/>
        <v>17474.560000000001</v>
      </c>
      <c r="N610" s="212"/>
    </row>
    <row r="611" spans="2:14" x14ac:dyDescent="0.25">
      <c r="B611" s="103">
        <v>45717</v>
      </c>
      <c r="C611" s="256">
        <v>45717</v>
      </c>
      <c r="D611" s="126">
        <v>6805</v>
      </c>
      <c r="E611" s="127" t="s">
        <v>943</v>
      </c>
      <c r="F611" s="128" t="s">
        <v>417</v>
      </c>
      <c r="G611" s="128" t="s">
        <v>146</v>
      </c>
      <c r="H611" s="128"/>
      <c r="I611" s="128">
        <v>0</v>
      </c>
      <c r="J611" s="95">
        <v>432</v>
      </c>
      <c r="K611" s="133">
        <v>59.17</v>
      </c>
      <c r="L611" s="96">
        <f t="shared" si="9"/>
        <v>25561.440000000002</v>
      </c>
      <c r="N611" s="212"/>
    </row>
    <row r="612" spans="2:14" x14ac:dyDescent="0.25">
      <c r="B612" s="103">
        <v>45717</v>
      </c>
      <c r="C612" s="256">
        <v>45717</v>
      </c>
      <c r="D612" s="126">
        <v>2273</v>
      </c>
      <c r="E612" s="127" t="s">
        <v>944</v>
      </c>
      <c r="F612" s="128" t="s">
        <v>145</v>
      </c>
      <c r="G612" s="128" t="s">
        <v>146</v>
      </c>
      <c r="H612" s="128"/>
      <c r="I612" s="128">
        <v>80</v>
      </c>
      <c r="J612" s="95">
        <v>600</v>
      </c>
      <c r="K612" s="133">
        <v>160.75</v>
      </c>
      <c r="L612" s="96">
        <f t="shared" si="9"/>
        <v>96450</v>
      </c>
      <c r="N612" s="212"/>
    </row>
    <row r="613" spans="2:14" x14ac:dyDescent="0.25">
      <c r="B613" s="103">
        <v>45717</v>
      </c>
      <c r="C613" s="256">
        <v>45717</v>
      </c>
      <c r="D613" s="126">
        <v>1240</v>
      </c>
      <c r="E613" s="127" t="s">
        <v>945</v>
      </c>
      <c r="F613" s="128" t="s">
        <v>145</v>
      </c>
      <c r="G613" s="128" t="s">
        <v>146</v>
      </c>
      <c r="H613" s="128"/>
      <c r="I613" s="128">
        <v>40</v>
      </c>
      <c r="J613" s="95">
        <v>80</v>
      </c>
      <c r="K613" s="129">
        <v>195</v>
      </c>
      <c r="L613" s="96">
        <f t="shared" si="9"/>
        <v>15600</v>
      </c>
      <c r="N613" s="212"/>
    </row>
    <row r="614" spans="2:14" x14ac:dyDescent="0.25">
      <c r="B614" s="103">
        <v>45717</v>
      </c>
      <c r="C614" s="256">
        <v>45717</v>
      </c>
      <c r="D614" s="126">
        <v>1242</v>
      </c>
      <c r="E614" s="127" t="s">
        <v>946</v>
      </c>
      <c r="F614" s="128" t="s">
        <v>411</v>
      </c>
      <c r="G614" s="128" t="s">
        <v>146</v>
      </c>
      <c r="H614" s="128"/>
      <c r="I614" s="128">
        <v>0</v>
      </c>
      <c r="J614" s="95">
        <v>90</v>
      </c>
      <c r="K614" s="132">
        <v>18</v>
      </c>
      <c r="L614" s="96">
        <f t="shared" si="9"/>
        <v>1620</v>
      </c>
      <c r="N614" s="212"/>
    </row>
    <row r="615" spans="2:14" ht="30" x14ac:dyDescent="0.25">
      <c r="B615" s="103">
        <v>45717</v>
      </c>
      <c r="C615" s="256">
        <v>45717</v>
      </c>
      <c r="D615" s="130">
        <v>1258</v>
      </c>
      <c r="E615" s="127" t="s">
        <v>947</v>
      </c>
      <c r="F615" s="128" t="s">
        <v>411</v>
      </c>
      <c r="G615" s="128" t="s">
        <v>146</v>
      </c>
      <c r="H615" s="128"/>
      <c r="I615" s="128">
        <v>0</v>
      </c>
      <c r="J615" s="95">
        <v>80</v>
      </c>
      <c r="K615" s="132">
        <v>2.4</v>
      </c>
      <c r="L615" s="96">
        <f t="shared" si="9"/>
        <v>192</v>
      </c>
      <c r="N615" s="212"/>
    </row>
    <row r="616" spans="2:14" x14ac:dyDescent="0.25">
      <c r="B616" s="103">
        <v>45717</v>
      </c>
      <c r="C616" s="256">
        <v>45717</v>
      </c>
      <c r="D616" s="126">
        <v>7741</v>
      </c>
      <c r="E616" s="127" t="s">
        <v>948</v>
      </c>
      <c r="F616" s="128" t="s">
        <v>145</v>
      </c>
      <c r="G616" s="128" t="s">
        <v>146</v>
      </c>
      <c r="H616" s="128"/>
      <c r="I616" s="128">
        <v>0</v>
      </c>
      <c r="J616" s="95">
        <v>10</v>
      </c>
      <c r="K616" s="132">
        <v>114</v>
      </c>
      <c r="L616" s="96">
        <f t="shared" si="9"/>
        <v>1140</v>
      </c>
      <c r="N616" s="212"/>
    </row>
    <row r="617" spans="2:14" x14ac:dyDescent="0.25">
      <c r="B617" s="103">
        <v>45717</v>
      </c>
      <c r="C617" s="256">
        <v>45717</v>
      </c>
      <c r="D617" s="126">
        <v>708</v>
      </c>
      <c r="E617" s="127" t="s">
        <v>949</v>
      </c>
      <c r="F617" s="128" t="s">
        <v>411</v>
      </c>
      <c r="G617" s="128" t="s">
        <v>415</v>
      </c>
      <c r="H617" s="128"/>
      <c r="I617" s="128">
        <v>0</v>
      </c>
      <c r="J617" s="95">
        <v>5</v>
      </c>
      <c r="K617" s="132">
        <v>1020</v>
      </c>
      <c r="L617" s="96">
        <f t="shared" si="9"/>
        <v>5100</v>
      </c>
      <c r="N617" s="212"/>
    </row>
    <row r="618" spans="2:14" x14ac:dyDescent="0.25">
      <c r="B618" s="103">
        <v>45717</v>
      </c>
      <c r="C618" s="256">
        <v>45717</v>
      </c>
      <c r="D618" s="126">
        <v>18300</v>
      </c>
      <c r="E618" s="127" t="s">
        <v>950</v>
      </c>
      <c r="F618" s="128" t="s">
        <v>462</v>
      </c>
      <c r="G618" s="128" t="s">
        <v>146</v>
      </c>
      <c r="H618" s="128"/>
      <c r="I618" s="128">
        <v>2</v>
      </c>
      <c r="J618" s="95">
        <v>134</v>
      </c>
      <c r="K618" s="132">
        <v>758.46</v>
      </c>
      <c r="L618" s="96">
        <f t="shared" si="9"/>
        <v>101633.64</v>
      </c>
      <c r="N618" s="212"/>
    </row>
    <row r="619" spans="2:14" x14ac:dyDescent="0.25">
      <c r="B619" s="103">
        <v>45717</v>
      </c>
      <c r="C619" s="256">
        <v>45717</v>
      </c>
      <c r="D619" s="126">
        <v>19599</v>
      </c>
      <c r="E619" s="127" t="s">
        <v>951</v>
      </c>
      <c r="F619" s="128" t="s">
        <v>411</v>
      </c>
      <c r="G619" s="128" t="s">
        <v>146</v>
      </c>
      <c r="H619" s="128"/>
      <c r="I619" s="128">
        <v>0</v>
      </c>
      <c r="J619" s="95">
        <v>240</v>
      </c>
      <c r="K619" s="132">
        <v>33.799999999999997</v>
      </c>
      <c r="L619" s="96">
        <f t="shared" si="9"/>
        <v>8111.9999999999991</v>
      </c>
      <c r="N619" s="212"/>
    </row>
    <row r="620" spans="2:14" x14ac:dyDescent="0.25">
      <c r="B620" s="103">
        <v>45717</v>
      </c>
      <c r="C620" s="256">
        <v>45717</v>
      </c>
      <c r="D620" s="126">
        <v>5362</v>
      </c>
      <c r="E620" s="127" t="s">
        <v>952</v>
      </c>
      <c r="F620" s="128" t="s">
        <v>145</v>
      </c>
      <c r="G620" s="128" t="s">
        <v>146</v>
      </c>
      <c r="H620" s="128"/>
      <c r="I620" s="128">
        <v>144</v>
      </c>
      <c r="J620" s="95">
        <v>497</v>
      </c>
      <c r="K620" s="133">
        <v>160</v>
      </c>
      <c r="L620" s="96">
        <f t="shared" si="9"/>
        <v>79520</v>
      </c>
      <c r="N620" s="212"/>
    </row>
    <row r="621" spans="2:14" x14ac:dyDescent="0.25">
      <c r="B621" s="103">
        <v>45717</v>
      </c>
      <c r="C621" s="256">
        <v>45717</v>
      </c>
      <c r="D621" s="126">
        <v>1303</v>
      </c>
      <c r="E621" s="127" t="s">
        <v>953</v>
      </c>
      <c r="F621" s="128" t="s">
        <v>145</v>
      </c>
      <c r="G621" s="128" t="s">
        <v>146</v>
      </c>
      <c r="H621" s="128"/>
      <c r="I621" s="128">
        <v>24</v>
      </c>
      <c r="J621" s="95">
        <v>470</v>
      </c>
      <c r="K621" s="131">
        <v>246</v>
      </c>
      <c r="L621" s="96">
        <f t="shared" si="9"/>
        <v>115620</v>
      </c>
      <c r="N621" s="212"/>
    </row>
    <row r="622" spans="2:14" x14ac:dyDescent="0.25">
      <c r="B622" s="103">
        <v>45719</v>
      </c>
      <c r="C622" s="256">
        <v>45719</v>
      </c>
      <c r="D622" s="126">
        <v>18771</v>
      </c>
      <c r="E622" s="127" t="s">
        <v>1965</v>
      </c>
      <c r="F622" s="128" t="s">
        <v>444</v>
      </c>
      <c r="G622" s="128" t="s">
        <v>146</v>
      </c>
      <c r="H622" s="128">
        <v>2000</v>
      </c>
      <c r="I622" s="128">
        <v>300</v>
      </c>
      <c r="J622" s="95">
        <v>1700</v>
      </c>
      <c r="K622" s="131">
        <v>16</v>
      </c>
      <c r="L622" s="96">
        <f t="shared" si="9"/>
        <v>27200</v>
      </c>
      <c r="N622" s="212"/>
    </row>
    <row r="623" spans="2:14" x14ac:dyDescent="0.25">
      <c r="B623" s="103">
        <v>45717</v>
      </c>
      <c r="C623" s="256">
        <v>45717</v>
      </c>
      <c r="D623" s="126">
        <v>11967</v>
      </c>
      <c r="E623" s="127" t="s">
        <v>954</v>
      </c>
      <c r="F623" s="128" t="s">
        <v>145</v>
      </c>
      <c r="G623" s="128" t="s">
        <v>146</v>
      </c>
      <c r="H623" s="128"/>
      <c r="I623" s="128">
        <v>0</v>
      </c>
      <c r="J623" s="95">
        <v>10</v>
      </c>
      <c r="K623" s="133">
        <v>157.47</v>
      </c>
      <c r="L623" s="96">
        <f t="shared" si="9"/>
        <v>1574.7</v>
      </c>
      <c r="N623" s="212"/>
    </row>
    <row r="624" spans="2:14" x14ac:dyDescent="0.25">
      <c r="B624" s="103">
        <v>45717</v>
      </c>
      <c r="C624" s="256">
        <v>45717</v>
      </c>
      <c r="D624" s="126">
        <v>9884</v>
      </c>
      <c r="E624" s="127" t="s">
        <v>955</v>
      </c>
      <c r="F624" s="128" t="s">
        <v>145</v>
      </c>
      <c r="G624" s="128" t="s">
        <v>146</v>
      </c>
      <c r="H624" s="128"/>
      <c r="I624" s="128">
        <v>0</v>
      </c>
      <c r="J624" s="95">
        <v>10</v>
      </c>
      <c r="K624" s="132">
        <v>157.47</v>
      </c>
      <c r="L624" s="96">
        <f t="shared" si="9"/>
        <v>1574.7</v>
      </c>
      <c r="N624" s="212"/>
    </row>
    <row r="625" spans="2:14" x14ac:dyDescent="0.25">
      <c r="B625" s="103">
        <v>45717</v>
      </c>
      <c r="C625" s="256">
        <v>45717</v>
      </c>
      <c r="D625" s="126">
        <v>12338</v>
      </c>
      <c r="E625" s="127" t="s">
        <v>956</v>
      </c>
      <c r="F625" s="128" t="s">
        <v>145</v>
      </c>
      <c r="G625" s="128" t="s">
        <v>146</v>
      </c>
      <c r="H625" s="128"/>
      <c r="I625" s="128">
        <v>0</v>
      </c>
      <c r="J625" s="95">
        <v>10</v>
      </c>
      <c r="K625" s="132">
        <v>157.47</v>
      </c>
      <c r="L625" s="96">
        <f t="shared" si="9"/>
        <v>1574.7</v>
      </c>
      <c r="N625" s="212"/>
    </row>
    <row r="626" spans="2:14" x14ac:dyDescent="0.25">
      <c r="B626" s="103">
        <v>45717</v>
      </c>
      <c r="C626" s="256">
        <v>45717</v>
      </c>
      <c r="D626" s="126">
        <v>12340</v>
      </c>
      <c r="E626" s="127" t="s">
        <v>957</v>
      </c>
      <c r="F626" s="128" t="s">
        <v>145</v>
      </c>
      <c r="G626" s="128" t="s">
        <v>146</v>
      </c>
      <c r="H626" s="128"/>
      <c r="I626" s="128">
        <v>0</v>
      </c>
      <c r="J626" s="95">
        <v>5</v>
      </c>
      <c r="K626" s="132">
        <v>157.47</v>
      </c>
      <c r="L626" s="96">
        <f t="shared" si="9"/>
        <v>787.35</v>
      </c>
      <c r="N626" s="212"/>
    </row>
    <row r="627" spans="2:14" x14ac:dyDescent="0.25">
      <c r="B627" s="103">
        <v>45717</v>
      </c>
      <c r="C627" s="256">
        <v>45717</v>
      </c>
      <c r="D627" s="126">
        <v>22070</v>
      </c>
      <c r="E627" s="127" t="s">
        <v>958</v>
      </c>
      <c r="F627" s="128" t="s">
        <v>145</v>
      </c>
      <c r="G627" s="128" t="s">
        <v>421</v>
      </c>
      <c r="H627" s="128">
        <v>20</v>
      </c>
      <c r="I627" s="128">
        <v>2</v>
      </c>
      <c r="J627" s="95">
        <v>28</v>
      </c>
      <c r="K627" s="133">
        <v>25053.17</v>
      </c>
      <c r="L627" s="96">
        <f t="shared" si="9"/>
        <v>701488.76</v>
      </c>
      <c r="N627" s="212"/>
    </row>
    <row r="628" spans="2:14" x14ac:dyDescent="0.25">
      <c r="B628" s="103">
        <v>45717</v>
      </c>
      <c r="C628" s="256">
        <v>45717</v>
      </c>
      <c r="D628" s="126">
        <v>22071</v>
      </c>
      <c r="E628" s="127" t="s">
        <v>959</v>
      </c>
      <c r="F628" s="128" t="s">
        <v>145</v>
      </c>
      <c r="G628" s="128" t="s">
        <v>421</v>
      </c>
      <c r="H628" s="128">
        <v>62</v>
      </c>
      <c r="I628" s="128">
        <v>2</v>
      </c>
      <c r="J628" s="95">
        <v>71</v>
      </c>
      <c r="K628" s="133">
        <v>4602</v>
      </c>
      <c r="L628" s="96">
        <f t="shared" si="9"/>
        <v>326742</v>
      </c>
      <c r="N628" s="212"/>
    </row>
    <row r="629" spans="2:14" x14ac:dyDescent="0.25">
      <c r="B629" s="103">
        <v>45717</v>
      </c>
      <c r="C629" s="256">
        <v>45717</v>
      </c>
      <c r="D629" s="126">
        <v>22072</v>
      </c>
      <c r="E629" s="127" t="s">
        <v>960</v>
      </c>
      <c r="F629" s="128" t="s">
        <v>145</v>
      </c>
      <c r="G629" s="128" t="s">
        <v>479</v>
      </c>
      <c r="H629" s="128"/>
      <c r="I629" s="128">
        <v>2</v>
      </c>
      <c r="J629" s="95">
        <v>268</v>
      </c>
      <c r="K629" s="133">
        <v>1817.2</v>
      </c>
      <c r="L629" s="96">
        <f t="shared" si="9"/>
        <v>487009.60000000003</v>
      </c>
      <c r="N629" s="212"/>
    </row>
    <row r="630" spans="2:14" x14ac:dyDescent="0.25">
      <c r="B630" s="103">
        <v>45717</v>
      </c>
      <c r="C630" s="256">
        <v>45717</v>
      </c>
      <c r="D630" s="126">
        <v>22073</v>
      </c>
      <c r="E630" s="127" t="s">
        <v>1697</v>
      </c>
      <c r="F630" s="128" t="s">
        <v>145</v>
      </c>
      <c r="G630" s="128" t="s">
        <v>421</v>
      </c>
      <c r="H630" s="128">
        <v>67</v>
      </c>
      <c r="I630" s="128">
        <v>2</v>
      </c>
      <c r="J630" s="95">
        <v>87</v>
      </c>
      <c r="K630" s="133">
        <v>3519.94</v>
      </c>
      <c r="L630" s="96">
        <f t="shared" si="9"/>
        <v>306234.78000000003</v>
      </c>
      <c r="N630" s="212"/>
    </row>
    <row r="631" spans="2:14" x14ac:dyDescent="0.25">
      <c r="B631" s="103">
        <v>45717</v>
      </c>
      <c r="C631" s="256">
        <v>45717</v>
      </c>
      <c r="D631" s="126">
        <v>21862</v>
      </c>
      <c r="E631" s="127" t="s">
        <v>961</v>
      </c>
      <c r="F631" s="128" t="s">
        <v>417</v>
      </c>
      <c r="G631" s="128" t="s">
        <v>146</v>
      </c>
      <c r="H631" s="128">
        <v>10</v>
      </c>
      <c r="I631" s="128">
        <v>1</v>
      </c>
      <c r="J631" s="95">
        <v>11</v>
      </c>
      <c r="K631" s="133">
        <v>69.599999999999994</v>
      </c>
      <c r="L631" s="96">
        <f t="shared" si="9"/>
        <v>765.59999999999991</v>
      </c>
      <c r="N631" s="212"/>
    </row>
    <row r="632" spans="2:14" x14ac:dyDescent="0.25">
      <c r="B632" s="103">
        <v>45717</v>
      </c>
      <c r="C632" s="256">
        <v>45717</v>
      </c>
      <c r="D632" s="126">
        <v>17709</v>
      </c>
      <c r="E632" s="127" t="s">
        <v>1587</v>
      </c>
      <c r="F632" s="128" t="s">
        <v>411</v>
      </c>
      <c r="G632" s="128" t="s">
        <v>445</v>
      </c>
      <c r="H632" s="128">
        <v>600</v>
      </c>
      <c r="I632" s="128">
        <v>200</v>
      </c>
      <c r="J632" s="95">
        <v>500</v>
      </c>
      <c r="K632" s="129">
        <v>25.81</v>
      </c>
      <c r="L632" s="96">
        <f t="shared" si="9"/>
        <v>12905</v>
      </c>
      <c r="N632" s="212"/>
    </row>
    <row r="633" spans="2:14" x14ac:dyDescent="0.25">
      <c r="B633" s="103">
        <v>45717</v>
      </c>
      <c r="C633" s="256">
        <v>45717</v>
      </c>
      <c r="D633" s="126">
        <v>1294</v>
      </c>
      <c r="E633" s="127" t="s">
        <v>1588</v>
      </c>
      <c r="F633" s="128" t="s">
        <v>417</v>
      </c>
      <c r="G633" s="128" t="s">
        <v>146</v>
      </c>
      <c r="H633" s="128">
        <v>100</v>
      </c>
      <c r="I633" s="128">
        <v>88</v>
      </c>
      <c r="J633" s="95">
        <v>87</v>
      </c>
      <c r="K633" s="132">
        <v>2046</v>
      </c>
      <c r="L633" s="96">
        <f t="shared" si="9"/>
        <v>178002</v>
      </c>
      <c r="N633" s="212"/>
    </row>
    <row r="634" spans="2:14" x14ac:dyDescent="0.25">
      <c r="B634" s="103">
        <v>45717</v>
      </c>
      <c r="C634" s="256">
        <v>45717</v>
      </c>
      <c r="D634" s="126">
        <v>1458</v>
      </c>
      <c r="E634" s="127" t="s">
        <v>962</v>
      </c>
      <c r="F634" s="128" t="s">
        <v>411</v>
      </c>
      <c r="G634" s="128" t="s">
        <v>421</v>
      </c>
      <c r="H634" s="128"/>
      <c r="I634" s="128">
        <v>0</v>
      </c>
      <c r="J634" s="95">
        <v>366</v>
      </c>
      <c r="K634" s="129">
        <v>925</v>
      </c>
      <c r="L634" s="96">
        <f t="shared" si="9"/>
        <v>338550</v>
      </c>
      <c r="N634" s="212"/>
    </row>
    <row r="635" spans="2:14" x14ac:dyDescent="0.25">
      <c r="B635" s="103">
        <v>45717</v>
      </c>
      <c r="C635" s="256">
        <v>45717</v>
      </c>
      <c r="D635" s="126">
        <v>1296</v>
      </c>
      <c r="E635" s="127" t="s">
        <v>1698</v>
      </c>
      <c r="F635" s="128" t="s">
        <v>411</v>
      </c>
      <c r="G635" s="128" t="s">
        <v>421</v>
      </c>
      <c r="H635" s="128"/>
      <c r="I635" s="128">
        <v>0</v>
      </c>
      <c r="J635" s="95">
        <v>107</v>
      </c>
      <c r="K635" s="132">
        <v>2829.01</v>
      </c>
      <c r="L635" s="96">
        <f t="shared" si="9"/>
        <v>302704.07</v>
      </c>
      <c r="N635" s="212"/>
    </row>
    <row r="636" spans="2:14" x14ac:dyDescent="0.25">
      <c r="B636" s="103">
        <v>45717</v>
      </c>
      <c r="C636" s="256">
        <v>45717</v>
      </c>
      <c r="D636" s="126">
        <v>9603</v>
      </c>
      <c r="E636" s="127" t="s">
        <v>1966</v>
      </c>
      <c r="F636" s="128" t="s">
        <v>413</v>
      </c>
      <c r="G636" s="128" t="s">
        <v>445</v>
      </c>
      <c r="H636" s="128">
        <v>100</v>
      </c>
      <c r="I636" s="128">
        <v>0</v>
      </c>
      <c r="J636" s="95">
        <v>100</v>
      </c>
      <c r="K636" s="132">
        <v>2.34</v>
      </c>
      <c r="L636" s="96">
        <f t="shared" si="9"/>
        <v>234</v>
      </c>
      <c r="N636" s="212"/>
    </row>
    <row r="637" spans="2:14" x14ac:dyDescent="0.25">
      <c r="B637" s="103">
        <v>45717</v>
      </c>
      <c r="C637" s="256">
        <v>45717</v>
      </c>
      <c r="D637" s="126">
        <v>1468</v>
      </c>
      <c r="E637" s="127" t="s">
        <v>963</v>
      </c>
      <c r="F637" s="128" t="s">
        <v>145</v>
      </c>
      <c r="G637" s="128" t="s">
        <v>437</v>
      </c>
      <c r="H637" s="128"/>
      <c r="I637" s="128">
        <v>0</v>
      </c>
      <c r="J637" s="95">
        <v>5</v>
      </c>
      <c r="K637" s="132">
        <v>120</v>
      </c>
      <c r="L637" s="96">
        <f t="shared" si="9"/>
        <v>600</v>
      </c>
      <c r="N637" s="212"/>
    </row>
    <row r="638" spans="2:14" ht="18" customHeight="1" x14ac:dyDescent="0.25">
      <c r="B638" s="103">
        <v>45717</v>
      </c>
      <c r="C638" s="256">
        <v>45717</v>
      </c>
      <c r="D638" s="126">
        <v>1298</v>
      </c>
      <c r="E638" s="127" t="s">
        <v>1589</v>
      </c>
      <c r="F638" s="128" t="s">
        <v>462</v>
      </c>
      <c r="G638" s="128" t="s">
        <v>146</v>
      </c>
      <c r="H638" s="128"/>
      <c r="I638" s="128">
        <v>60</v>
      </c>
      <c r="J638" s="95">
        <v>118</v>
      </c>
      <c r="K638" s="129">
        <v>13.5</v>
      </c>
      <c r="L638" s="96">
        <f t="shared" si="9"/>
        <v>1593</v>
      </c>
      <c r="N638" s="212"/>
    </row>
    <row r="639" spans="2:14" ht="18" customHeight="1" x14ac:dyDescent="0.25">
      <c r="B639" s="316"/>
      <c r="E639" s="317"/>
      <c r="F639" s="317"/>
      <c r="G639" s="317"/>
      <c r="H639" s="213"/>
    </row>
    <row r="640" spans="2:14" ht="18" customHeight="1" x14ac:dyDescent="0.25">
      <c r="B640" s="316"/>
      <c r="E640" s="317"/>
      <c r="F640" s="317"/>
      <c r="G640" s="317"/>
      <c r="H640" s="213"/>
      <c r="L640" s="96">
        <f>SUM(L8:L639)</f>
        <v>119367149.86520003</v>
      </c>
      <c r="M640" s="318"/>
      <c r="N640" s="318"/>
    </row>
    <row r="641" spans="2:13" ht="18" customHeight="1" x14ac:dyDescent="0.25">
      <c r="B641" s="316"/>
      <c r="E641" s="317"/>
      <c r="F641" s="317"/>
      <c r="G641" s="317"/>
      <c r="H641" s="213"/>
    </row>
    <row r="642" spans="2:13" ht="18" customHeight="1" x14ac:dyDescent="0.25">
      <c r="B642" s="316"/>
      <c r="E642" s="317"/>
      <c r="F642" s="317"/>
      <c r="G642" s="317"/>
      <c r="H642" s="213"/>
    </row>
    <row r="643" spans="2:13" ht="18" customHeight="1" x14ac:dyDescent="0.25">
      <c r="B643" s="316"/>
      <c r="E643" s="317"/>
      <c r="F643" s="317"/>
      <c r="G643" s="317"/>
      <c r="H643" s="213"/>
    </row>
    <row r="644" spans="2:13" ht="18" customHeight="1" x14ac:dyDescent="0.25">
      <c r="B644" s="316"/>
      <c r="E644" s="317"/>
      <c r="F644" s="317"/>
      <c r="G644" s="317"/>
      <c r="H644" s="213"/>
    </row>
    <row r="645" spans="2:13" ht="18" customHeight="1" x14ac:dyDescent="0.25">
      <c r="B645" s="316"/>
      <c r="E645" s="317"/>
      <c r="F645" s="317"/>
      <c r="G645" s="317"/>
      <c r="H645" s="213"/>
    </row>
    <row r="646" spans="2:13" ht="18" customHeight="1" x14ac:dyDescent="0.25">
      <c r="B646" s="316"/>
      <c r="E646" s="317"/>
      <c r="F646" s="317"/>
      <c r="G646" s="317"/>
      <c r="H646" s="213"/>
    </row>
    <row r="647" spans="2:13" ht="18" customHeight="1" x14ac:dyDescent="0.25">
      <c r="B647" s="316"/>
      <c r="E647" s="317"/>
      <c r="F647" s="317"/>
      <c r="G647" s="317"/>
      <c r="H647" s="213"/>
    </row>
    <row r="648" spans="2:13" ht="15" x14ac:dyDescent="0.25">
      <c r="B648" s="385"/>
      <c r="C648" s="385"/>
      <c r="D648" s="385"/>
      <c r="E648" s="261"/>
      <c r="F648" s="261"/>
      <c r="G648" s="317"/>
      <c r="H648" s="213"/>
      <c r="I648" s="107"/>
      <c r="J648" s="385"/>
      <c r="K648" s="385"/>
      <c r="L648" s="385"/>
    </row>
    <row r="649" spans="2:13" ht="15" x14ac:dyDescent="0.25">
      <c r="B649" s="384"/>
      <c r="C649" s="384"/>
      <c r="D649" s="384"/>
      <c r="F649" s="4"/>
      <c r="G649" s="108"/>
      <c r="H649" s="213"/>
      <c r="I649" s="108"/>
      <c r="J649" s="384"/>
      <c r="K649" s="384"/>
      <c r="L649" s="384"/>
    </row>
    <row r="652" spans="2:13" ht="15" x14ac:dyDescent="0.25">
      <c r="B652" s="385" t="s">
        <v>141</v>
      </c>
      <c r="C652" s="385"/>
      <c r="D652" s="385"/>
      <c r="E652" s="317" t="s">
        <v>1967</v>
      </c>
      <c r="K652" s="385" t="s">
        <v>129</v>
      </c>
      <c r="L652" s="385"/>
      <c r="M652" s="385"/>
    </row>
    <row r="653" spans="2:13" ht="15" x14ac:dyDescent="0.25">
      <c r="B653" s="384" t="s">
        <v>116</v>
      </c>
      <c r="C653" s="384"/>
      <c r="D653" s="384"/>
      <c r="E653" s="261" t="s">
        <v>1968</v>
      </c>
      <c r="K653" s="384" t="s">
        <v>26</v>
      </c>
      <c r="L653" s="384"/>
      <c r="M653" s="384"/>
    </row>
  </sheetData>
  <mergeCells count="10">
    <mergeCell ref="F3:L4"/>
    <mergeCell ref="F5:L5"/>
    <mergeCell ref="B653:D653"/>
    <mergeCell ref="K653:M653"/>
    <mergeCell ref="B648:D648"/>
    <mergeCell ref="J648:L648"/>
    <mergeCell ref="B649:D649"/>
    <mergeCell ref="J649:L649"/>
    <mergeCell ref="B652:D652"/>
    <mergeCell ref="K652:M652"/>
  </mergeCells>
  <conditionalFormatting sqref="D605:D611 D537:D552 D525:D533 D495:D523 D8:D12">
    <cfRule type="duplicateValues" dxfId="1" priority="1"/>
  </conditionalFormatting>
  <pageMargins left="0" right="0" top="0" bottom="0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272"/>
  <sheetViews>
    <sheetView topLeftCell="A241" workbookViewId="0">
      <selection activeCell="K273" sqref="K273"/>
    </sheetView>
  </sheetViews>
  <sheetFormatPr baseColWidth="10" defaultColWidth="9.140625" defaultRowHeight="15.75" x14ac:dyDescent="0.25"/>
  <cols>
    <col min="1" max="1" width="14" style="4" customWidth="1"/>
    <col min="2" max="2" width="15.42578125" style="4" customWidth="1"/>
    <col min="3" max="3" width="13.85546875" style="4" customWidth="1"/>
    <col min="4" max="4" width="15" style="4" customWidth="1"/>
    <col min="5" max="5" width="47.7109375" style="4" customWidth="1"/>
    <col min="6" max="6" width="17.42578125" style="89" customWidth="1"/>
    <col min="7" max="9" width="15" style="4" customWidth="1"/>
    <col min="10" max="10" width="18" style="4" bestFit="1" customWidth="1"/>
    <col min="11" max="11" width="20.28515625" style="4" bestFit="1" customWidth="1"/>
    <col min="12" max="12" width="23.7109375" style="92" bestFit="1" customWidth="1"/>
    <col min="13" max="13" width="16.42578125" style="4" bestFit="1" customWidth="1"/>
    <col min="14" max="14" width="17.85546875" style="4" bestFit="1" customWidth="1"/>
    <col min="15" max="16384" width="9.140625" style="4"/>
  </cols>
  <sheetData>
    <row r="3" spans="2:14" ht="15" x14ac:dyDescent="0.25">
      <c r="F3" s="382" t="s">
        <v>115</v>
      </c>
      <c r="G3" s="382"/>
      <c r="H3" s="382"/>
      <c r="I3" s="382"/>
      <c r="J3" s="382"/>
      <c r="K3" s="382"/>
      <c r="L3" s="382"/>
    </row>
    <row r="4" spans="2:14" ht="15" x14ac:dyDescent="0.25">
      <c r="F4" s="382"/>
      <c r="G4" s="382"/>
      <c r="H4" s="382"/>
      <c r="I4" s="382"/>
      <c r="J4" s="382"/>
      <c r="K4" s="382"/>
      <c r="L4" s="382"/>
    </row>
    <row r="5" spans="2:14" ht="18.75" x14ac:dyDescent="0.25">
      <c r="F5" s="383" t="s">
        <v>1929</v>
      </c>
      <c r="G5" s="383"/>
      <c r="H5" s="383"/>
      <c r="I5" s="383"/>
      <c r="J5" s="383"/>
      <c r="K5" s="383"/>
      <c r="L5" s="383"/>
    </row>
    <row r="6" spans="2:14" x14ac:dyDescent="0.25">
      <c r="F6" s="90"/>
      <c r="G6" s="93"/>
      <c r="H6" s="93"/>
      <c r="I6" s="93"/>
      <c r="J6" s="93"/>
      <c r="K6" s="93"/>
      <c r="L6" s="94"/>
    </row>
    <row r="7" spans="2:14" ht="30" x14ac:dyDescent="0.25">
      <c r="B7" s="91" t="s">
        <v>105</v>
      </c>
      <c r="C7" s="91" t="s">
        <v>106</v>
      </c>
      <c r="D7" s="91" t="s">
        <v>107</v>
      </c>
      <c r="E7" s="91" t="s">
        <v>108</v>
      </c>
      <c r="F7" s="91" t="s">
        <v>109</v>
      </c>
      <c r="G7" s="91" t="s">
        <v>110</v>
      </c>
      <c r="H7" s="91" t="s">
        <v>137</v>
      </c>
      <c r="I7" s="91" t="s">
        <v>138</v>
      </c>
      <c r="J7" s="91" t="s">
        <v>111</v>
      </c>
      <c r="K7" s="314" t="s">
        <v>112</v>
      </c>
      <c r="L7" s="91" t="s">
        <v>113</v>
      </c>
      <c r="M7" s="315"/>
      <c r="N7" s="315"/>
    </row>
    <row r="8" spans="2:14" x14ac:dyDescent="0.25">
      <c r="B8" s="103">
        <v>45717</v>
      </c>
      <c r="C8" s="103">
        <v>45717</v>
      </c>
      <c r="D8" s="126">
        <v>3314</v>
      </c>
      <c r="E8" s="105" t="s">
        <v>152</v>
      </c>
      <c r="F8" s="128" t="s">
        <v>153</v>
      </c>
      <c r="G8" s="104" t="s">
        <v>154</v>
      </c>
      <c r="H8" s="128"/>
      <c r="I8" s="128">
        <v>293</v>
      </c>
      <c r="J8" s="95">
        <v>383</v>
      </c>
      <c r="K8" s="319">
        <v>49.914000000000001</v>
      </c>
      <c r="L8" s="96">
        <f>J8*K8</f>
        <v>19117.062000000002</v>
      </c>
      <c r="N8" s="212"/>
    </row>
    <row r="9" spans="2:14" x14ac:dyDescent="0.25">
      <c r="B9" s="103">
        <v>45717</v>
      </c>
      <c r="C9" s="103">
        <v>45717</v>
      </c>
      <c r="D9" s="130">
        <v>3323</v>
      </c>
      <c r="E9" s="105" t="s">
        <v>964</v>
      </c>
      <c r="F9" s="128" t="s">
        <v>153</v>
      </c>
      <c r="G9" s="104" t="s">
        <v>154</v>
      </c>
      <c r="H9" s="128"/>
      <c r="I9" s="128">
        <v>57</v>
      </c>
      <c r="J9" s="95">
        <v>329</v>
      </c>
      <c r="K9" s="320">
        <v>256.06</v>
      </c>
      <c r="L9" s="96">
        <f t="shared" ref="L9:L72" si="0">J9*K9</f>
        <v>84243.74</v>
      </c>
      <c r="N9" s="212"/>
    </row>
    <row r="10" spans="2:14" x14ac:dyDescent="0.25">
      <c r="B10" s="103">
        <v>45717</v>
      </c>
      <c r="C10" s="103">
        <v>45717</v>
      </c>
      <c r="D10" s="130">
        <v>3326</v>
      </c>
      <c r="E10" s="105" t="s">
        <v>155</v>
      </c>
      <c r="F10" s="128" t="s">
        <v>153</v>
      </c>
      <c r="G10" s="104" t="s">
        <v>154</v>
      </c>
      <c r="H10" s="128"/>
      <c r="I10" s="128">
        <v>180</v>
      </c>
      <c r="J10" s="95">
        <v>1325</v>
      </c>
      <c r="K10" s="320">
        <v>49.914000000000001</v>
      </c>
      <c r="L10" s="96">
        <f t="shared" si="0"/>
        <v>66136.05</v>
      </c>
      <c r="N10" s="212"/>
    </row>
    <row r="11" spans="2:14" x14ac:dyDescent="0.25">
      <c r="B11" s="103">
        <v>45717</v>
      </c>
      <c r="C11" s="103">
        <v>45717</v>
      </c>
      <c r="D11" s="130">
        <v>3329</v>
      </c>
      <c r="E11" s="105" t="s">
        <v>156</v>
      </c>
      <c r="F11" s="128" t="s">
        <v>153</v>
      </c>
      <c r="G11" s="104" t="s">
        <v>154</v>
      </c>
      <c r="H11" s="128"/>
      <c r="I11" s="128">
        <v>25</v>
      </c>
      <c r="J11" s="95">
        <v>265</v>
      </c>
      <c r="K11" s="320">
        <v>66.08</v>
      </c>
      <c r="L11" s="96">
        <f t="shared" si="0"/>
        <v>17511.2</v>
      </c>
      <c r="N11" s="212"/>
    </row>
    <row r="12" spans="2:14" x14ac:dyDescent="0.25">
      <c r="B12" s="103">
        <v>45717</v>
      </c>
      <c r="C12" s="103">
        <v>45717</v>
      </c>
      <c r="D12" s="126">
        <v>3332</v>
      </c>
      <c r="E12" s="105" t="s">
        <v>157</v>
      </c>
      <c r="F12" s="128" t="s">
        <v>153</v>
      </c>
      <c r="G12" s="104" t="s">
        <v>154</v>
      </c>
      <c r="H12" s="128"/>
      <c r="I12" s="128">
        <v>37</v>
      </c>
      <c r="J12" s="95">
        <v>959</v>
      </c>
      <c r="K12" s="319">
        <v>102.66</v>
      </c>
      <c r="L12" s="96">
        <f t="shared" si="0"/>
        <v>98450.94</v>
      </c>
      <c r="N12" s="212"/>
    </row>
    <row r="13" spans="2:14" x14ac:dyDescent="0.25">
      <c r="B13" s="103">
        <v>45717</v>
      </c>
      <c r="C13" s="103">
        <v>45717</v>
      </c>
      <c r="D13" s="126">
        <v>3334</v>
      </c>
      <c r="E13" s="105" t="s">
        <v>158</v>
      </c>
      <c r="F13" s="128" t="s">
        <v>153</v>
      </c>
      <c r="G13" s="104" t="s">
        <v>154</v>
      </c>
      <c r="H13" s="128"/>
      <c r="I13" s="128">
        <v>165</v>
      </c>
      <c r="J13" s="95">
        <v>448</v>
      </c>
      <c r="K13" s="319">
        <v>89.683999999999997</v>
      </c>
      <c r="L13" s="96">
        <f t="shared" si="0"/>
        <v>40178.432000000001</v>
      </c>
      <c r="N13" s="212"/>
    </row>
    <row r="14" spans="2:14" x14ac:dyDescent="0.25">
      <c r="B14" s="103">
        <v>45717</v>
      </c>
      <c r="C14" s="103">
        <v>45717</v>
      </c>
      <c r="D14" s="130">
        <v>6107</v>
      </c>
      <c r="E14" s="105" t="s">
        <v>1699</v>
      </c>
      <c r="F14" s="128" t="s">
        <v>153</v>
      </c>
      <c r="G14" s="104" t="s">
        <v>154</v>
      </c>
      <c r="H14" s="128"/>
      <c r="I14" s="128">
        <v>40</v>
      </c>
      <c r="J14" s="95">
        <v>77</v>
      </c>
      <c r="K14" s="320">
        <v>283.2</v>
      </c>
      <c r="L14" s="96">
        <f t="shared" si="0"/>
        <v>21806.399999999998</v>
      </c>
      <c r="N14" s="212"/>
    </row>
    <row r="15" spans="2:14" x14ac:dyDescent="0.25">
      <c r="B15" s="103">
        <v>45717</v>
      </c>
      <c r="C15" s="103">
        <v>45717</v>
      </c>
      <c r="D15" s="130">
        <v>5551</v>
      </c>
      <c r="E15" s="105" t="s">
        <v>159</v>
      </c>
      <c r="F15" s="128" t="s">
        <v>153</v>
      </c>
      <c r="G15" s="104" t="s">
        <v>160</v>
      </c>
      <c r="H15" s="128">
        <v>26</v>
      </c>
      <c r="I15" s="128">
        <v>34</v>
      </c>
      <c r="J15" s="95">
        <v>0</v>
      </c>
      <c r="K15" s="320">
        <v>2183</v>
      </c>
      <c r="L15" s="96">
        <f t="shared" si="0"/>
        <v>0</v>
      </c>
      <c r="N15" s="212"/>
    </row>
    <row r="16" spans="2:14" x14ac:dyDescent="0.25">
      <c r="B16" s="103">
        <v>45717</v>
      </c>
      <c r="C16" s="103">
        <v>45717</v>
      </c>
      <c r="D16" s="126">
        <v>3328</v>
      </c>
      <c r="E16" s="105" t="s">
        <v>161</v>
      </c>
      <c r="F16" s="128" t="s">
        <v>153</v>
      </c>
      <c r="G16" s="104" t="s">
        <v>154</v>
      </c>
      <c r="H16" s="128"/>
      <c r="I16" s="128">
        <v>143</v>
      </c>
      <c r="J16" s="95">
        <v>789</v>
      </c>
      <c r="K16" s="319">
        <v>92.04</v>
      </c>
      <c r="L16" s="96">
        <f t="shared" si="0"/>
        <v>72619.56</v>
      </c>
      <c r="N16" s="212"/>
    </row>
    <row r="17" spans="2:14" x14ac:dyDescent="0.25">
      <c r="B17" s="103">
        <v>45717</v>
      </c>
      <c r="C17" s="103">
        <v>45717</v>
      </c>
      <c r="D17" s="126">
        <v>3593</v>
      </c>
      <c r="E17" s="105" t="s">
        <v>162</v>
      </c>
      <c r="F17" s="128" t="s">
        <v>163</v>
      </c>
      <c r="G17" s="104" t="s">
        <v>146</v>
      </c>
      <c r="H17" s="128">
        <v>900</v>
      </c>
      <c r="I17" s="128">
        <v>214</v>
      </c>
      <c r="J17" s="95">
        <v>1037</v>
      </c>
      <c r="K17" s="319">
        <v>103.5</v>
      </c>
      <c r="L17" s="96">
        <f t="shared" si="0"/>
        <v>107329.5</v>
      </c>
      <c r="N17" s="212"/>
    </row>
    <row r="18" spans="2:14" x14ac:dyDescent="0.25">
      <c r="B18" s="103">
        <v>45717</v>
      </c>
      <c r="C18" s="103">
        <v>45717</v>
      </c>
      <c r="D18" s="126">
        <v>17006</v>
      </c>
      <c r="E18" s="105" t="s">
        <v>164</v>
      </c>
      <c r="F18" s="128" t="s">
        <v>163</v>
      </c>
      <c r="G18" s="104" t="s">
        <v>165</v>
      </c>
      <c r="H18" s="128"/>
      <c r="I18" s="128">
        <v>105</v>
      </c>
      <c r="J18" s="95">
        <v>243</v>
      </c>
      <c r="K18" s="319">
        <v>45</v>
      </c>
      <c r="L18" s="96">
        <f t="shared" si="0"/>
        <v>10935</v>
      </c>
      <c r="N18" s="212"/>
    </row>
    <row r="19" spans="2:14" x14ac:dyDescent="0.25">
      <c r="B19" s="103">
        <v>45717</v>
      </c>
      <c r="C19" s="103">
        <v>45717</v>
      </c>
      <c r="D19" s="130">
        <v>4219</v>
      </c>
      <c r="E19" s="105" t="s">
        <v>166</v>
      </c>
      <c r="F19" s="128" t="s">
        <v>163</v>
      </c>
      <c r="G19" s="104" t="s">
        <v>165</v>
      </c>
      <c r="H19" s="128"/>
      <c r="I19" s="128">
        <v>0</v>
      </c>
      <c r="J19" s="95">
        <v>21</v>
      </c>
      <c r="K19" s="321">
        <v>80</v>
      </c>
      <c r="L19" s="96">
        <f t="shared" si="0"/>
        <v>1680</v>
      </c>
      <c r="N19" s="212"/>
    </row>
    <row r="20" spans="2:14" x14ac:dyDescent="0.25">
      <c r="B20" s="103">
        <v>45717</v>
      </c>
      <c r="C20" s="103">
        <v>45717</v>
      </c>
      <c r="D20" s="126">
        <v>15854</v>
      </c>
      <c r="E20" s="105" t="s">
        <v>167</v>
      </c>
      <c r="F20" s="128" t="s">
        <v>163</v>
      </c>
      <c r="G20" s="104" t="s">
        <v>146</v>
      </c>
      <c r="H20" s="128"/>
      <c r="I20" s="128">
        <v>0</v>
      </c>
      <c r="J20" s="95">
        <v>12</v>
      </c>
      <c r="K20" s="320">
        <v>40</v>
      </c>
      <c r="L20" s="96">
        <f t="shared" si="0"/>
        <v>480</v>
      </c>
      <c r="N20" s="212"/>
    </row>
    <row r="21" spans="2:14" x14ac:dyDescent="0.25">
      <c r="B21" s="103">
        <v>45717</v>
      </c>
      <c r="C21" s="103">
        <v>45717</v>
      </c>
      <c r="D21" s="126">
        <v>4218</v>
      </c>
      <c r="E21" s="105" t="s">
        <v>168</v>
      </c>
      <c r="F21" s="128" t="s">
        <v>163</v>
      </c>
      <c r="G21" s="104" t="s">
        <v>146</v>
      </c>
      <c r="H21" s="128"/>
      <c r="I21" s="128">
        <v>70</v>
      </c>
      <c r="J21" s="95">
        <v>305</v>
      </c>
      <c r="K21" s="319">
        <v>60</v>
      </c>
      <c r="L21" s="96">
        <f t="shared" si="0"/>
        <v>18300</v>
      </c>
      <c r="N21" s="212"/>
    </row>
    <row r="22" spans="2:14" x14ac:dyDescent="0.25">
      <c r="B22" s="103">
        <v>45717</v>
      </c>
      <c r="C22" s="103">
        <v>45717</v>
      </c>
      <c r="D22" s="126">
        <v>20369</v>
      </c>
      <c r="E22" s="105" t="s">
        <v>169</v>
      </c>
      <c r="F22" s="128" t="s">
        <v>163</v>
      </c>
      <c r="G22" s="104" t="s">
        <v>170</v>
      </c>
      <c r="H22" s="128"/>
      <c r="I22" s="128">
        <v>0</v>
      </c>
      <c r="J22" s="95">
        <v>12</v>
      </c>
      <c r="K22" s="319">
        <v>1416</v>
      </c>
      <c r="L22" s="96">
        <f t="shared" si="0"/>
        <v>16992</v>
      </c>
      <c r="N22" s="212"/>
    </row>
    <row r="23" spans="2:14" x14ac:dyDescent="0.25">
      <c r="B23" s="103">
        <v>45717</v>
      </c>
      <c r="C23" s="103">
        <v>45717</v>
      </c>
      <c r="D23" s="130">
        <v>19205</v>
      </c>
      <c r="E23" s="105" t="s">
        <v>171</v>
      </c>
      <c r="F23" s="128" t="s">
        <v>163</v>
      </c>
      <c r="G23" s="104" t="s">
        <v>170</v>
      </c>
      <c r="H23" s="128"/>
      <c r="I23" s="128">
        <v>4</v>
      </c>
      <c r="J23" s="95">
        <v>5</v>
      </c>
      <c r="K23" s="320">
        <v>283.2</v>
      </c>
      <c r="L23" s="96">
        <f t="shared" si="0"/>
        <v>1416</v>
      </c>
      <c r="N23" s="212"/>
    </row>
    <row r="24" spans="2:14" x14ac:dyDescent="0.25">
      <c r="B24" s="103">
        <v>45717</v>
      </c>
      <c r="C24" s="103">
        <v>45717</v>
      </c>
      <c r="D24" s="130">
        <v>11925</v>
      </c>
      <c r="E24" s="105" t="s">
        <v>172</v>
      </c>
      <c r="F24" s="128" t="s">
        <v>163</v>
      </c>
      <c r="G24" s="104" t="s">
        <v>165</v>
      </c>
      <c r="H24" s="128"/>
      <c r="I24" s="128">
        <v>0</v>
      </c>
      <c r="J24" s="95">
        <v>3</v>
      </c>
      <c r="K24" s="320">
        <v>2389.9699999999998</v>
      </c>
      <c r="L24" s="96">
        <f t="shared" si="0"/>
        <v>7169.91</v>
      </c>
      <c r="N24" s="212"/>
    </row>
    <row r="25" spans="2:14" x14ac:dyDescent="0.25">
      <c r="B25" s="103">
        <v>45717</v>
      </c>
      <c r="C25" s="103">
        <v>45717</v>
      </c>
      <c r="D25" s="126">
        <v>17582</v>
      </c>
      <c r="E25" s="105" t="s">
        <v>173</v>
      </c>
      <c r="F25" s="128" t="s">
        <v>163</v>
      </c>
      <c r="G25" s="104" t="s">
        <v>149</v>
      </c>
      <c r="H25" s="128"/>
      <c r="I25" s="128">
        <v>100</v>
      </c>
      <c r="J25" s="95">
        <v>15</v>
      </c>
      <c r="K25" s="319">
        <v>124.5</v>
      </c>
      <c r="L25" s="96">
        <f t="shared" si="0"/>
        <v>1867.5</v>
      </c>
      <c r="N25" s="212"/>
    </row>
    <row r="26" spans="2:14" x14ac:dyDescent="0.25">
      <c r="B26" s="103">
        <v>45717</v>
      </c>
      <c r="C26" s="103">
        <v>45717</v>
      </c>
      <c r="D26" s="126">
        <v>21154</v>
      </c>
      <c r="E26" s="105" t="s">
        <v>174</v>
      </c>
      <c r="F26" s="128" t="s">
        <v>163</v>
      </c>
      <c r="G26" s="104" t="s">
        <v>175</v>
      </c>
      <c r="H26" s="128"/>
      <c r="I26" s="128">
        <v>4</v>
      </c>
      <c r="J26" s="95">
        <v>4</v>
      </c>
      <c r="K26" s="319">
        <v>700</v>
      </c>
      <c r="L26" s="96">
        <f t="shared" si="0"/>
        <v>2800</v>
      </c>
      <c r="N26" s="212"/>
    </row>
    <row r="27" spans="2:14" x14ac:dyDescent="0.25">
      <c r="B27" s="103">
        <v>45717</v>
      </c>
      <c r="C27" s="103">
        <v>45717</v>
      </c>
      <c r="D27" s="126">
        <v>4666</v>
      </c>
      <c r="E27" s="105" t="s">
        <v>176</v>
      </c>
      <c r="F27" s="128" t="s">
        <v>163</v>
      </c>
      <c r="G27" s="104" t="s">
        <v>177</v>
      </c>
      <c r="H27" s="128"/>
      <c r="I27" s="128">
        <v>0</v>
      </c>
      <c r="J27" s="95">
        <v>3</v>
      </c>
      <c r="K27" s="319">
        <v>413</v>
      </c>
      <c r="L27" s="96">
        <f t="shared" si="0"/>
        <v>1239</v>
      </c>
      <c r="N27" s="212"/>
    </row>
    <row r="28" spans="2:14" x14ac:dyDescent="0.25">
      <c r="B28" s="103">
        <v>45717</v>
      </c>
      <c r="C28" s="103">
        <v>45717</v>
      </c>
      <c r="D28" s="126">
        <v>13650</v>
      </c>
      <c r="E28" s="105" t="s">
        <v>178</v>
      </c>
      <c r="F28" s="128" t="s">
        <v>163</v>
      </c>
      <c r="G28" s="104" t="s">
        <v>146</v>
      </c>
      <c r="H28" s="128">
        <v>150</v>
      </c>
      <c r="I28" s="128">
        <v>147</v>
      </c>
      <c r="J28" s="95">
        <v>189</v>
      </c>
      <c r="K28" s="322">
        <v>440</v>
      </c>
      <c r="L28" s="96">
        <f t="shared" si="0"/>
        <v>83160</v>
      </c>
      <c r="N28" s="212"/>
    </row>
    <row r="29" spans="2:14" x14ac:dyDescent="0.25">
      <c r="B29" s="103">
        <v>45717</v>
      </c>
      <c r="C29" s="103">
        <v>45717</v>
      </c>
      <c r="D29" s="126">
        <v>9874</v>
      </c>
      <c r="E29" s="105" t="s">
        <v>179</v>
      </c>
      <c r="F29" s="128" t="s">
        <v>163</v>
      </c>
      <c r="G29" s="104" t="s">
        <v>177</v>
      </c>
      <c r="H29" s="128"/>
      <c r="I29" s="128">
        <v>1263</v>
      </c>
      <c r="J29" s="95">
        <v>893</v>
      </c>
      <c r="K29" s="319">
        <v>118</v>
      </c>
      <c r="L29" s="96">
        <f t="shared" si="0"/>
        <v>105374</v>
      </c>
      <c r="N29" s="212"/>
    </row>
    <row r="30" spans="2:14" x14ac:dyDescent="0.25">
      <c r="B30" s="103">
        <v>45717</v>
      </c>
      <c r="C30" s="103">
        <v>45717</v>
      </c>
      <c r="D30" s="126">
        <v>3340</v>
      </c>
      <c r="E30" s="105" t="s">
        <v>180</v>
      </c>
      <c r="F30" s="128" t="s">
        <v>163</v>
      </c>
      <c r="G30" s="104" t="s">
        <v>146</v>
      </c>
      <c r="H30" s="128">
        <v>1200</v>
      </c>
      <c r="I30" s="128">
        <v>1076</v>
      </c>
      <c r="J30" s="95">
        <v>1804</v>
      </c>
      <c r="K30" s="319">
        <v>39.6</v>
      </c>
      <c r="L30" s="96">
        <f t="shared" si="0"/>
        <v>71438.400000000009</v>
      </c>
      <c r="N30" s="212"/>
    </row>
    <row r="31" spans="2:14" x14ac:dyDescent="0.25">
      <c r="B31" s="103">
        <v>45717</v>
      </c>
      <c r="C31" s="103">
        <v>45717</v>
      </c>
      <c r="D31" s="126">
        <v>13652</v>
      </c>
      <c r="E31" s="105" t="s">
        <v>181</v>
      </c>
      <c r="F31" s="128" t="s">
        <v>163</v>
      </c>
      <c r="G31" s="104" t="s">
        <v>165</v>
      </c>
      <c r="H31" s="128"/>
      <c r="I31" s="128">
        <v>0</v>
      </c>
      <c r="J31" s="95">
        <v>8</v>
      </c>
      <c r="K31" s="322">
        <v>115.64</v>
      </c>
      <c r="L31" s="96">
        <f t="shared" si="0"/>
        <v>925.12</v>
      </c>
      <c r="N31" s="212"/>
    </row>
    <row r="32" spans="2:14" x14ac:dyDescent="0.25">
      <c r="B32" s="103">
        <v>45717</v>
      </c>
      <c r="C32" s="103">
        <v>45717</v>
      </c>
      <c r="D32" s="130">
        <v>9576</v>
      </c>
      <c r="E32" s="105" t="s">
        <v>182</v>
      </c>
      <c r="F32" s="128" t="s">
        <v>163</v>
      </c>
      <c r="G32" s="104" t="s">
        <v>146</v>
      </c>
      <c r="H32" s="128"/>
      <c r="I32" s="128">
        <v>0</v>
      </c>
      <c r="J32" s="95">
        <v>1201</v>
      </c>
      <c r="K32" s="320">
        <v>550.6</v>
      </c>
      <c r="L32" s="96">
        <f t="shared" si="0"/>
        <v>661270.6</v>
      </c>
      <c r="N32" s="212"/>
    </row>
    <row r="33" spans="2:14" ht="30" x14ac:dyDescent="0.25">
      <c r="B33" s="103">
        <v>45717</v>
      </c>
      <c r="C33" s="103">
        <v>45717</v>
      </c>
      <c r="D33" s="130">
        <v>13477</v>
      </c>
      <c r="E33" s="105" t="s">
        <v>183</v>
      </c>
      <c r="F33" s="128" t="s">
        <v>184</v>
      </c>
      <c r="G33" s="104" t="s">
        <v>146</v>
      </c>
      <c r="H33" s="128"/>
      <c r="I33" s="128">
        <v>0</v>
      </c>
      <c r="J33" s="95">
        <v>6</v>
      </c>
      <c r="K33" s="320">
        <v>2124</v>
      </c>
      <c r="L33" s="96">
        <f t="shared" si="0"/>
        <v>12744</v>
      </c>
      <c r="N33" s="212"/>
    </row>
    <row r="34" spans="2:14" ht="30" x14ac:dyDescent="0.25">
      <c r="B34" s="103">
        <v>45717</v>
      </c>
      <c r="C34" s="103">
        <v>45717</v>
      </c>
      <c r="D34" s="130">
        <v>9150</v>
      </c>
      <c r="E34" s="105" t="s">
        <v>185</v>
      </c>
      <c r="F34" s="128" t="s">
        <v>184</v>
      </c>
      <c r="G34" s="104" t="s">
        <v>146</v>
      </c>
      <c r="H34" s="128"/>
      <c r="I34" s="128">
        <v>0</v>
      </c>
      <c r="J34" s="95">
        <v>4</v>
      </c>
      <c r="K34" s="319">
        <v>2714</v>
      </c>
      <c r="L34" s="96">
        <f t="shared" si="0"/>
        <v>10856</v>
      </c>
      <c r="N34" s="212"/>
    </row>
    <row r="35" spans="2:14" x14ac:dyDescent="0.25">
      <c r="B35" s="103">
        <v>45717</v>
      </c>
      <c r="C35" s="103">
        <v>45717</v>
      </c>
      <c r="D35" s="126">
        <v>16069</v>
      </c>
      <c r="E35" s="105" t="s">
        <v>186</v>
      </c>
      <c r="F35" s="128" t="s">
        <v>184</v>
      </c>
      <c r="G35" s="104" t="s">
        <v>146</v>
      </c>
      <c r="H35" s="128"/>
      <c r="I35" s="128">
        <v>0</v>
      </c>
      <c r="J35" s="95">
        <v>3</v>
      </c>
      <c r="K35" s="319">
        <v>2006</v>
      </c>
      <c r="L35" s="96">
        <f t="shared" si="0"/>
        <v>6018</v>
      </c>
      <c r="N35" s="212"/>
    </row>
    <row r="36" spans="2:14" ht="30" x14ac:dyDescent="0.25">
      <c r="B36" s="103">
        <v>45717</v>
      </c>
      <c r="C36" s="103">
        <v>45717</v>
      </c>
      <c r="D36" s="126">
        <v>21599</v>
      </c>
      <c r="E36" s="105" t="s">
        <v>187</v>
      </c>
      <c r="F36" s="128" t="s">
        <v>184</v>
      </c>
      <c r="G36" s="104" t="s">
        <v>146</v>
      </c>
      <c r="H36" s="128"/>
      <c r="I36" s="128">
        <v>0</v>
      </c>
      <c r="J36" s="95">
        <v>3</v>
      </c>
      <c r="K36" s="320">
        <v>1770</v>
      </c>
      <c r="L36" s="96">
        <f t="shared" si="0"/>
        <v>5310</v>
      </c>
      <c r="N36" s="212"/>
    </row>
    <row r="37" spans="2:14" ht="30" x14ac:dyDescent="0.25">
      <c r="B37" s="103">
        <v>45717</v>
      </c>
      <c r="C37" s="103">
        <v>45717</v>
      </c>
      <c r="D37" s="126">
        <v>21600</v>
      </c>
      <c r="E37" s="105" t="s">
        <v>188</v>
      </c>
      <c r="F37" s="128" t="s">
        <v>184</v>
      </c>
      <c r="G37" s="104" t="s">
        <v>146</v>
      </c>
      <c r="H37" s="128"/>
      <c r="I37" s="128">
        <v>0</v>
      </c>
      <c r="J37" s="95">
        <v>4</v>
      </c>
      <c r="K37" s="319">
        <v>1770</v>
      </c>
      <c r="L37" s="96">
        <f t="shared" si="0"/>
        <v>7080</v>
      </c>
      <c r="N37" s="212"/>
    </row>
    <row r="38" spans="2:14" x14ac:dyDescent="0.25">
      <c r="B38" s="103">
        <v>45717</v>
      </c>
      <c r="C38" s="103">
        <v>45717</v>
      </c>
      <c r="D38" s="126">
        <v>16068</v>
      </c>
      <c r="E38" s="105" t="s">
        <v>189</v>
      </c>
      <c r="F38" s="128" t="s">
        <v>184</v>
      </c>
      <c r="G38" s="104" t="s">
        <v>146</v>
      </c>
      <c r="H38" s="128"/>
      <c r="I38" s="128">
        <v>0</v>
      </c>
      <c r="J38" s="95">
        <v>5</v>
      </c>
      <c r="K38" s="320">
        <v>2500</v>
      </c>
      <c r="L38" s="96">
        <f t="shared" si="0"/>
        <v>12500</v>
      </c>
      <c r="N38" s="212"/>
    </row>
    <row r="39" spans="2:14" x14ac:dyDescent="0.25">
      <c r="B39" s="103">
        <v>45717</v>
      </c>
      <c r="C39" s="103">
        <v>45717</v>
      </c>
      <c r="D39" s="130">
        <v>165666</v>
      </c>
      <c r="E39" s="105" t="s">
        <v>190</v>
      </c>
      <c r="F39" s="128" t="s">
        <v>184</v>
      </c>
      <c r="G39" s="104" t="s">
        <v>146</v>
      </c>
      <c r="H39" s="128"/>
      <c r="I39" s="128">
        <v>0</v>
      </c>
      <c r="J39" s="95">
        <v>1</v>
      </c>
      <c r="K39" s="320">
        <v>1947</v>
      </c>
      <c r="L39" s="96">
        <f t="shared" si="0"/>
        <v>1947</v>
      </c>
      <c r="N39" s="212"/>
    </row>
    <row r="40" spans="2:14" x14ac:dyDescent="0.25">
      <c r="B40" s="103">
        <v>45717</v>
      </c>
      <c r="C40" s="103">
        <v>45717</v>
      </c>
      <c r="D40" s="126">
        <v>16070</v>
      </c>
      <c r="E40" s="105" t="s">
        <v>191</v>
      </c>
      <c r="F40" s="128" t="s">
        <v>184</v>
      </c>
      <c r="G40" s="104" t="s">
        <v>146</v>
      </c>
      <c r="H40" s="128"/>
      <c r="I40" s="128">
        <v>0</v>
      </c>
      <c r="J40" s="95">
        <v>1</v>
      </c>
      <c r="K40" s="320">
        <v>2006</v>
      </c>
      <c r="L40" s="96">
        <f t="shared" si="0"/>
        <v>2006</v>
      </c>
      <c r="N40" s="212"/>
    </row>
    <row r="41" spans="2:14" x14ac:dyDescent="0.25">
      <c r="B41" s="103">
        <v>45717</v>
      </c>
      <c r="C41" s="103">
        <v>45717</v>
      </c>
      <c r="D41" s="130">
        <v>16072</v>
      </c>
      <c r="E41" s="105" t="s">
        <v>192</v>
      </c>
      <c r="F41" s="128" t="s">
        <v>184</v>
      </c>
      <c r="G41" s="104" t="s">
        <v>146</v>
      </c>
      <c r="H41" s="128"/>
      <c r="I41" s="128">
        <v>0</v>
      </c>
      <c r="J41" s="95">
        <v>2</v>
      </c>
      <c r="K41" s="320">
        <v>1600</v>
      </c>
      <c r="L41" s="96">
        <f t="shared" si="0"/>
        <v>3200</v>
      </c>
      <c r="N41" s="212"/>
    </row>
    <row r="42" spans="2:14" x14ac:dyDescent="0.25">
      <c r="B42" s="103">
        <v>45717</v>
      </c>
      <c r="C42" s="103">
        <v>45717</v>
      </c>
      <c r="D42" s="130">
        <v>16073</v>
      </c>
      <c r="E42" s="105" t="s">
        <v>193</v>
      </c>
      <c r="F42" s="128" t="s">
        <v>184</v>
      </c>
      <c r="G42" s="104" t="s">
        <v>146</v>
      </c>
      <c r="H42" s="128"/>
      <c r="I42" s="128">
        <v>0</v>
      </c>
      <c r="J42" s="95">
        <v>3</v>
      </c>
      <c r="K42" s="319">
        <v>2124</v>
      </c>
      <c r="L42" s="96">
        <f t="shared" si="0"/>
        <v>6372</v>
      </c>
      <c r="N42" s="212"/>
    </row>
    <row r="43" spans="2:14" x14ac:dyDescent="0.25">
      <c r="B43" s="103">
        <v>45717</v>
      </c>
      <c r="C43" s="103">
        <v>45717</v>
      </c>
      <c r="D43" s="126">
        <v>16074</v>
      </c>
      <c r="E43" s="105" t="s">
        <v>194</v>
      </c>
      <c r="F43" s="128" t="s">
        <v>184</v>
      </c>
      <c r="G43" s="104" t="s">
        <v>146</v>
      </c>
      <c r="H43" s="128"/>
      <c r="I43" s="128">
        <v>0</v>
      </c>
      <c r="J43" s="95">
        <v>2</v>
      </c>
      <c r="K43" s="322">
        <v>1900</v>
      </c>
      <c r="L43" s="96">
        <f t="shared" si="0"/>
        <v>3800</v>
      </c>
      <c r="N43" s="212"/>
    </row>
    <row r="44" spans="2:14" ht="30" x14ac:dyDescent="0.25">
      <c r="B44" s="103">
        <v>45717</v>
      </c>
      <c r="C44" s="103">
        <v>45717</v>
      </c>
      <c r="D44" s="126">
        <v>16062</v>
      </c>
      <c r="E44" s="105" t="s">
        <v>195</v>
      </c>
      <c r="F44" s="128" t="s">
        <v>184</v>
      </c>
      <c r="G44" s="104" t="s">
        <v>146</v>
      </c>
      <c r="H44" s="128"/>
      <c r="I44" s="128">
        <v>0</v>
      </c>
      <c r="J44" s="95">
        <v>1</v>
      </c>
      <c r="K44" s="321">
        <v>2360</v>
      </c>
      <c r="L44" s="96">
        <f t="shared" si="0"/>
        <v>2360</v>
      </c>
      <c r="N44" s="212"/>
    </row>
    <row r="45" spans="2:14" x14ac:dyDescent="0.25">
      <c r="B45" s="103">
        <v>45717</v>
      </c>
      <c r="C45" s="103">
        <v>45717</v>
      </c>
      <c r="D45" s="126">
        <v>10026</v>
      </c>
      <c r="E45" s="105" t="s">
        <v>196</v>
      </c>
      <c r="F45" s="128" t="s">
        <v>184</v>
      </c>
      <c r="G45" s="104" t="s">
        <v>146</v>
      </c>
      <c r="H45" s="128"/>
      <c r="I45" s="128">
        <v>0</v>
      </c>
      <c r="J45" s="95">
        <v>11</v>
      </c>
      <c r="K45" s="320">
        <v>4012</v>
      </c>
      <c r="L45" s="96">
        <f t="shared" si="0"/>
        <v>44132</v>
      </c>
      <c r="N45" s="212"/>
    </row>
    <row r="46" spans="2:14" x14ac:dyDescent="0.25">
      <c r="B46" s="103">
        <v>45717</v>
      </c>
      <c r="C46" s="103">
        <v>45717</v>
      </c>
      <c r="D46" s="126">
        <v>16565</v>
      </c>
      <c r="E46" s="105" t="s">
        <v>197</v>
      </c>
      <c r="F46" s="128" t="s">
        <v>184</v>
      </c>
      <c r="G46" s="104" t="s">
        <v>146</v>
      </c>
      <c r="H46" s="128"/>
      <c r="I46" s="128">
        <v>0</v>
      </c>
      <c r="J46" s="95">
        <v>1</v>
      </c>
      <c r="K46" s="321">
        <v>2200</v>
      </c>
      <c r="L46" s="96">
        <f t="shared" si="0"/>
        <v>2200</v>
      </c>
      <c r="N46" s="212"/>
    </row>
    <row r="47" spans="2:14" ht="30" x14ac:dyDescent="0.25">
      <c r="B47" s="103">
        <v>45717</v>
      </c>
      <c r="C47" s="103">
        <v>45717</v>
      </c>
      <c r="D47" s="126">
        <v>16077</v>
      </c>
      <c r="E47" s="105" t="s">
        <v>198</v>
      </c>
      <c r="F47" s="128" t="s">
        <v>184</v>
      </c>
      <c r="G47" s="104" t="s">
        <v>146</v>
      </c>
      <c r="H47" s="128"/>
      <c r="I47" s="128">
        <v>0</v>
      </c>
      <c r="J47" s="95">
        <v>4</v>
      </c>
      <c r="K47" s="323">
        <v>1750</v>
      </c>
      <c r="L47" s="96">
        <f t="shared" si="0"/>
        <v>7000</v>
      </c>
      <c r="N47" s="212"/>
    </row>
    <row r="48" spans="2:14" ht="30" x14ac:dyDescent="0.25">
      <c r="B48" s="103">
        <v>45717</v>
      </c>
      <c r="C48" s="103">
        <v>45717</v>
      </c>
      <c r="D48" s="126">
        <v>20984</v>
      </c>
      <c r="E48" s="105" t="s">
        <v>199</v>
      </c>
      <c r="F48" s="128" t="s">
        <v>184</v>
      </c>
      <c r="G48" s="104" t="s">
        <v>146</v>
      </c>
      <c r="H48" s="128"/>
      <c r="I48" s="128">
        <v>0</v>
      </c>
      <c r="J48" s="95">
        <v>5</v>
      </c>
      <c r="K48" s="319">
        <v>1711</v>
      </c>
      <c r="L48" s="96">
        <f t="shared" si="0"/>
        <v>8555</v>
      </c>
      <c r="N48" s="212"/>
    </row>
    <row r="49" spans="2:14" x14ac:dyDescent="0.25">
      <c r="B49" s="103">
        <v>45717</v>
      </c>
      <c r="C49" s="103">
        <v>45717</v>
      </c>
      <c r="D49" s="126">
        <v>11532</v>
      </c>
      <c r="E49" s="105" t="s">
        <v>200</v>
      </c>
      <c r="F49" s="128" t="s">
        <v>184</v>
      </c>
      <c r="G49" s="104" t="s">
        <v>146</v>
      </c>
      <c r="H49" s="128"/>
      <c r="I49" s="128">
        <v>0</v>
      </c>
      <c r="J49" s="95">
        <v>10</v>
      </c>
      <c r="K49" s="320">
        <v>1900.35</v>
      </c>
      <c r="L49" s="96">
        <f t="shared" si="0"/>
        <v>19003.5</v>
      </c>
      <c r="N49" s="212"/>
    </row>
    <row r="50" spans="2:14" x14ac:dyDescent="0.25">
      <c r="B50" s="103">
        <v>45717</v>
      </c>
      <c r="C50" s="103">
        <v>45717</v>
      </c>
      <c r="D50" s="130">
        <v>21601</v>
      </c>
      <c r="E50" s="105" t="s">
        <v>201</v>
      </c>
      <c r="F50" s="128" t="s">
        <v>184</v>
      </c>
      <c r="G50" s="104" t="s">
        <v>146</v>
      </c>
      <c r="H50" s="128"/>
      <c r="I50" s="128">
        <v>0</v>
      </c>
      <c r="J50" s="95">
        <v>4</v>
      </c>
      <c r="K50" s="320">
        <v>1947</v>
      </c>
      <c r="L50" s="96">
        <f t="shared" si="0"/>
        <v>7788</v>
      </c>
      <c r="N50" s="212"/>
    </row>
    <row r="51" spans="2:14" x14ac:dyDescent="0.25">
      <c r="B51" s="103">
        <v>45717</v>
      </c>
      <c r="C51" s="103">
        <v>45717</v>
      </c>
      <c r="D51" s="130">
        <v>11533</v>
      </c>
      <c r="E51" s="105" t="s">
        <v>202</v>
      </c>
      <c r="F51" s="128" t="s">
        <v>184</v>
      </c>
      <c r="G51" s="104" t="s">
        <v>146</v>
      </c>
      <c r="H51" s="128"/>
      <c r="I51" s="128">
        <v>0</v>
      </c>
      <c r="J51" s="95">
        <v>5</v>
      </c>
      <c r="K51" s="319">
        <v>2360</v>
      </c>
      <c r="L51" s="96">
        <f t="shared" si="0"/>
        <v>11800</v>
      </c>
      <c r="N51" s="212"/>
    </row>
    <row r="52" spans="2:14" ht="30" x14ac:dyDescent="0.25">
      <c r="B52" s="103">
        <v>45717</v>
      </c>
      <c r="C52" s="103">
        <v>45717</v>
      </c>
      <c r="D52" s="126">
        <v>11098</v>
      </c>
      <c r="E52" s="105" t="s">
        <v>203</v>
      </c>
      <c r="F52" s="128" t="s">
        <v>184</v>
      </c>
      <c r="G52" s="104" t="s">
        <v>146</v>
      </c>
      <c r="H52" s="128"/>
      <c r="I52" s="128">
        <v>0</v>
      </c>
      <c r="J52" s="95">
        <v>9</v>
      </c>
      <c r="K52" s="319">
        <v>2360</v>
      </c>
      <c r="L52" s="96">
        <f t="shared" si="0"/>
        <v>21240</v>
      </c>
      <c r="N52" s="212"/>
    </row>
    <row r="53" spans="2:14" ht="30" x14ac:dyDescent="0.25">
      <c r="B53" s="103">
        <v>45717</v>
      </c>
      <c r="C53" s="103">
        <v>45717</v>
      </c>
      <c r="D53" s="126">
        <v>16076</v>
      </c>
      <c r="E53" s="105" t="s">
        <v>204</v>
      </c>
      <c r="F53" s="128" t="s">
        <v>184</v>
      </c>
      <c r="G53" s="104" t="s">
        <v>146</v>
      </c>
      <c r="H53" s="128"/>
      <c r="I53" s="128">
        <v>0</v>
      </c>
      <c r="J53" s="95">
        <v>4</v>
      </c>
      <c r="K53" s="319">
        <v>1770</v>
      </c>
      <c r="L53" s="96">
        <f t="shared" si="0"/>
        <v>7080</v>
      </c>
      <c r="N53" s="212"/>
    </row>
    <row r="54" spans="2:14" x14ac:dyDescent="0.25">
      <c r="B54" s="103">
        <v>45717</v>
      </c>
      <c r="C54" s="103">
        <v>45717</v>
      </c>
      <c r="D54" s="126">
        <v>11532</v>
      </c>
      <c r="E54" s="105" t="s">
        <v>205</v>
      </c>
      <c r="F54" s="128" t="s">
        <v>184</v>
      </c>
      <c r="G54" s="104" t="s">
        <v>146</v>
      </c>
      <c r="H54" s="128"/>
      <c r="I54" s="128">
        <v>0</v>
      </c>
      <c r="J54" s="95">
        <v>1</v>
      </c>
      <c r="K54" s="322">
        <v>1770</v>
      </c>
      <c r="L54" s="96">
        <f t="shared" si="0"/>
        <v>1770</v>
      </c>
      <c r="N54" s="212"/>
    </row>
    <row r="55" spans="2:14" x14ac:dyDescent="0.25">
      <c r="B55" s="103">
        <v>45717</v>
      </c>
      <c r="C55" s="103">
        <v>45717</v>
      </c>
      <c r="D55" s="126">
        <v>16081</v>
      </c>
      <c r="E55" s="105" t="s">
        <v>206</v>
      </c>
      <c r="F55" s="128" t="s">
        <v>184</v>
      </c>
      <c r="G55" s="104" t="s">
        <v>146</v>
      </c>
      <c r="H55" s="128"/>
      <c r="I55" s="128">
        <v>0</v>
      </c>
      <c r="J55" s="95">
        <v>4</v>
      </c>
      <c r="K55" s="320">
        <v>2006</v>
      </c>
      <c r="L55" s="96">
        <f t="shared" si="0"/>
        <v>8024</v>
      </c>
      <c r="N55" s="212"/>
    </row>
    <row r="56" spans="2:14" x14ac:dyDescent="0.25">
      <c r="B56" s="103">
        <v>45717</v>
      </c>
      <c r="C56" s="103">
        <v>45717</v>
      </c>
      <c r="D56" s="126">
        <v>9149</v>
      </c>
      <c r="E56" s="105" t="s">
        <v>207</v>
      </c>
      <c r="F56" s="128" t="s">
        <v>184</v>
      </c>
      <c r="G56" s="104" t="s">
        <v>146</v>
      </c>
      <c r="H56" s="128"/>
      <c r="I56" s="128">
        <v>0</v>
      </c>
      <c r="J56" s="95">
        <v>4</v>
      </c>
      <c r="K56" s="319">
        <v>2124</v>
      </c>
      <c r="L56" s="96">
        <f t="shared" si="0"/>
        <v>8496</v>
      </c>
      <c r="N56" s="212"/>
    </row>
    <row r="57" spans="2:14" x14ac:dyDescent="0.25">
      <c r="B57" s="103">
        <v>45717</v>
      </c>
      <c r="C57" s="103">
        <v>45717</v>
      </c>
      <c r="D57" s="130">
        <v>16091</v>
      </c>
      <c r="E57" s="105" t="s">
        <v>208</v>
      </c>
      <c r="F57" s="128" t="s">
        <v>145</v>
      </c>
      <c r="G57" s="104" t="s">
        <v>146</v>
      </c>
      <c r="H57" s="128"/>
      <c r="I57" s="128">
        <v>0</v>
      </c>
      <c r="J57" s="95">
        <v>20</v>
      </c>
      <c r="K57" s="320">
        <v>207.68</v>
      </c>
      <c r="L57" s="96">
        <f t="shared" si="0"/>
        <v>4153.6000000000004</v>
      </c>
      <c r="N57" s="212"/>
    </row>
    <row r="58" spans="2:14" x14ac:dyDescent="0.25">
      <c r="B58" s="103">
        <v>45717</v>
      </c>
      <c r="C58" s="103">
        <v>45717</v>
      </c>
      <c r="D58" s="126">
        <v>6121</v>
      </c>
      <c r="E58" s="105" t="s">
        <v>209</v>
      </c>
      <c r="F58" s="128" t="s">
        <v>145</v>
      </c>
      <c r="G58" s="104" t="s">
        <v>146</v>
      </c>
      <c r="H58" s="128">
        <v>2500</v>
      </c>
      <c r="I58" s="128">
        <v>760</v>
      </c>
      <c r="J58" s="95">
        <v>1868</v>
      </c>
      <c r="K58" s="320">
        <v>99.98</v>
      </c>
      <c r="L58" s="96">
        <f t="shared" si="0"/>
        <v>186762.64</v>
      </c>
      <c r="N58" s="212"/>
    </row>
    <row r="59" spans="2:14" x14ac:dyDescent="0.25">
      <c r="B59" s="103">
        <v>45717</v>
      </c>
      <c r="C59" s="103">
        <v>45717</v>
      </c>
      <c r="D59" s="130">
        <v>6415</v>
      </c>
      <c r="E59" s="105" t="s">
        <v>210</v>
      </c>
      <c r="F59" s="128" t="s">
        <v>145</v>
      </c>
      <c r="G59" s="104" t="s">
        <v>146</v>
      </c>
      <c r="H59" s="128">
        <v>2500</v>
      </c>
      <c r="I59" s="128">
        <v>720</v>
      </c>
      <c r="J59" s="95">
        <v>1935</v>
      </c>
      <c r="K59" s="320">
        <v>99.98</v>
      </c>
      <c r="L59" s="96">
        <f t="shared" si="0"/>
        <v>193461.30000000002</v>
      </c>
      <c r="N59" s="212"/>
    </row>
    <row r="60" spans="2:14" x14ac:dyDescent="0.25">
      <c r="B60" s="103">
        <v>45717</v>
      </c>
      <c r="C60" s="103">
        <v>45717</v>
      </c>
      <c r="D60" s="126">
        <v>16707</v>
      </c>
      <c r="E60" s="105" t="s">
        <v>211</v>
      </c>
      <c r="F60" s="128" t="s">
        <v>145</v>
      </c>
      <c r="G60" s="104" t="s">
        <v>146</v>
      </c>
      <c r="H60" s="128"/>
      <c r="I60" s="128">
        <v>4</v>
      </c>
      <c r="J60" s="95">
        <v>21</v>
      </c>
      <c r="K60" s="320">
        <v>2250</v>
      </c>
      <c r="L60" s="96">
        <f t="shared" si="0"/>
        <v>47250</v>
      </c>
      <c r="N60" s="212"/>
    </row>
    <row r="61" spans="2:14" x14ac:dyDescent="0.25">
      <c r="B61" s="103">
        <v>45717</v>
      </c>
      <c r="C61" s="103">
        <v>45717</v>
      </c>
      <c r="D61" s="126">
        <v>11065</v>
      </c>
      <c r="E61" s="105" t="s">
        <v>212</v>
      </c>
      <c r="F61" s="128" t="s">
        <v>145</v>
      </c>
      <c r="G61" s="104" t="s">
        <v>146</v>
      </c>
      <c r="H61" s="128"/>
      <c r="I61" s="128">
        <v>95</v>
      </c>
      <c r="J61" s="95">
        <v>0</v>
      </c>
      <c r="K61" s="320">
        <v>14.16</v>
      </c>
      <c r="L61" s="96">
        <f t="shared" si="0"/>
        <v>0</v>
      </c>
      <c r="N61" s="212"/>
    </row>
    <row r="62" spans="2:14" ht="30.75" customHeight="1" x14ac:dyDescent="0.25">
      <c r="B62" s="103">
        <v>45717</v>
      </c>
      <c r="C62" s="103">
        <v>45717</v>
      </c>
      <c r="D62" s="130">
        <v>5924</v>
      </c>
      <c r="E62" s="105" t="s">
        <v>213</v>
      </c>
      <c r="F62" s="128" t="s">
        <v>145</v>
      </c>
      <c r="G62" s="104" t="s">
        <v>147</v>
      </c>
      <c r="H62" s="128"/>
      <c r="I62" s="128">
        <v>103</v>
      </c>
      <c r="J62" s="95">
        <v>60</v>
      </c>
      <c r="K62" s="320">
        <v>180</v>
      </c>
      <c r="L62" s="96">
        <f t="shared" si="0"/>
        <v>10800</v>
      </c>
      <c r="N62" s="212"/>
    </row>
    <row r="63" spans="2:14" x14ac:dyDescent="0.25">
      <c r="B63" s="103">
        <v>45717</v>
      </c>
      <c r="C63" s="103">
        <v>45717</v>
      </c>
      <c r="D63" s="130">
        <v>21175</v>
      </c>
      <c r="E63" s="105" t="s">
        <v>214</v>
      </c>
      <c r="F63" s="128" t="s">
        <v>145</v>
      </c>
      <c r="G63" s="104" t="s">
        <v>146</v>
      </c>
      <c r="H63" s="128"/>
      <c r="I63" s="128">
        <v>0</v>
      </c>
      <c r="J63" s="95">
        <v>10</v>
      </c>
      <c r="K63" s="319">
        <v>1126.9000000000001</v>
      </c>
      <c r="L63" s="96">
        <f t="shared" si="0"/>
        <v>11269</v>
      </c>
      <c r="N63" s="212"/>
    </row>
    <row r="64" spans="2:14" x14ac:dyDescent="0.25">
      <c r="B64" s="103">
        <v>45717</v>
      </c>
      <c r="C64" s="103">
        <v>45717</v>
      </c>
      <c r="D64" s="130">
        <v>16827</v>
      </c>
      <c r="E64" s="105" t="s">
        <v>215</v>
      </c>
      <c r="F64" s="128" t="s">
        <v>145</v>
      </c>
      <c r="G64" s="104" t="s">
        <v>146</v>
      </c>
      <c r="H64" s="128"/>
      <c r="I64" s="128">
        <v>30</v>
      </c>
      <c r="J64" s="95">
        <v>20</v>
      </c>
      <c r="K64" s="319">
        <v>763.93</v>
      </c>
      <c r="L64" s="96">
        <f t="shared" si="0"/>
        <v>15278.599999999999</v>
      </c>
      <c r="N64" s="212"/>
    </row>
    <row r="65" spans="2:14" x14ac:dyDescent="0.25">
      <c r="B65" s="103">
        <v>45717</v>
      </c>
      <c r="C65" s="103">
        <v>45717</v>
      </c>
      <c r="D65" s="130">
        <v>6438</v>
      </c>
      <c r="E65" s="105" t="s">
        <v>1730</v>
      </c>
      <c r="F65" s="128" t="s">
        <v>145</v>
      </c>
      <c r="G65" s="104" t="s">
        <v>146</v>
      </c>
      <c r="H65" s="128"/>
      <c r="I65" s="128">
        <v>300</v>
      </c>
      <c r="J65" s="95">
        <v>1200</v>
      </c>
      <c r="K65" s="320">
        <v>41.3</v>
      </c>
      <c r="L65" s="96">
        <f t="shared" si="0"/>
        <v>49560</v>
      </c>
      <c r="N65" s="212"/>
    </row>
    <row r="66" spans="2:14" x14ac:dyDescent="0.25">
      <c r="B66" s="103">
        <v>45717</v>
      </c>
      <c r="C66" s="103">
        <v>45717</v>
      </c>
      <c r="D66" s="126">
        <v>16857</v>
      </c>
      <c r="E66" s="105" t="s">
        <v>216</v>
      </c>
      <c r="F66" s="128" t="s">
        <v>145</v>
      </c>
      <c r="G66" s="104" t="s">
        <v>146</v>
      </c>
      <c r="H66" s="128"/>
      <c r="I66" s="128">
        <v>0</v>
      </c>
      <c r="J66" s="95">
        <v>5</v>
      </c>
      <c r="K66" s="320">
        <v>542.79999999999995</v>
      </c>
      <c r="L66" s="96">
        <f t="shared" si="0"/>
        <v>2714</v>
      </c>
      <c r="N66" s="212"/>
    </row>
    <row r="67" spans="2:14" x14ac:dyDescent="0.25">
      <c r="B67" s="103">
        <v>45717</v>
      </c>
      <c r="C67" s="103">
        <v>45717</v>
      </c>
      <c r="D67" s="130">
        <v>18210</v>
      </c>
      <c r="E67" s="105" t="s">
        <v>217</v>
      </c>
      <c r="F67" s="128" t="s">
        <v>145</v>
      </c>
      <c r="G67" s="104" t="s">
        <v>146</v>
      </c>
      <c r="H67" s="128"/>
      <c r="I67" s="128">
        <v>0</v>
      </c>
      <c r="J67" s="95">
        <v>5</v>
      </c>
      <c r="K67" s="320">
        <v>542.79999999999995</v>
      </c>
      <c r="L67" s="96">
        <f t="shared" si="0"/>
        <v>2714</v>
      </c>
      <c r="N67" s="212"/>
    </row>
    <row r="68" spans="2:14" x14ac:dyDescent="0.25">
      <c r="B68" s="103">
        <v>45717</v>
      </c>
      <c r="C68" s="103">
        <v>45717</v>
      </c>
      <c r="D68" s="126">
        <v>16859</v>
      </c>
      <c r="E68" s="105" t="s">
        <v>218</v>
      </c>
      <c r="F68" s="128" t="s">
        <v>145</v>
      </c>
      <c r="G68" s="104" t="s">
        <v>146</v>
      </c>
      <c r="H68" s="128"/>
      <c r="I68" s="128">
        <v>0</v>
      </c>
      <c r="J68" s="95">
        <v>7</v>
      </c>
      <c r="K68" s="320">
        <v>542.79999999999995</v>
      </c>
      <c r="L68" s="96">
        <f t="shared" si="0"/>
        <v>3799.5999999999995</v>
      </c>
      <c r="N68" s="212"/>
    </row>
    <row r="69" spans="2:14" x14ac:dyDescent="0.25">
      <c r="B69" s="103">
        <v>45717</v>
      </c>
      <c r="C69" s="103">
        <v>45717</v>
      </c>
      <c r="D69" s="126">
        <v>11509</v>
      </c>
      <c r="E69" s="105" t="s">
        <v>219</v>
      </c>
      <c r="F69" s="128" t="s">
        <v>145</v>
      </c>
      <c r="G69" s="104" t="s">
        <v>146</v>
      </c>
      <c r="H69" s="128">
        <v>10000</v>
      </c>
      <c r="I69" s="128">
        <v>3400</v>
      </c>
      <c r="J69" s="95">
        <v>6700</v>
      </c>
      <c r="K69" s="320">
        <v>1.1499999999999999</v>
      </c>
      <c r="L69" s="96">
        <f t="shared" si="0"/>
        <v>7704.9999999999991</v>
      </c>
      <c r="N69" s="212"/>
    </row>
    <row r="70" spans="2:14" x14ac:dyDescent="0.25">
      <c r="B70" s="103">
        <v>45717</v>
      </c>
      <c r="C70" s="103">
        <v>45717</v>
      </c>
      <c r="D70" s="130">
        <v>11508</v>
      </c>
      <c r="E70" s="105" t="s">
        <v>220</v>
      </c>
      <c r="F70" s="128" t="s">
        <v>145</v>
      </c>
      <c r="G70" s="104" t="s">
        <v>146</v>
      </c>
      <c r="H70" s="128">
        <v>10000</v>
      </c>
      <c r="I70" s="128">
        <v>3000</v>
      </c>
      <c r="J70" s="95">
        <v>7700</v>
      </c>
      <c r="K70" s="319">
        <v>0.95</v>
      </c>
      <c r="L70" s="96">
        <f t="shared" si="0"/>
        <v>7315</v>
      </c>
      <c r="N70" s="212"/>
    </row>
    <row r="71" spans="2:14" x14ac:dyDescent="0.25">
      <c r="B71" s="103">
        <v>45717</v>
      </c>
      <c r="C71" s="103">
        <v>45717</v>
      </c>
      <c r="D71" s="130">
        <v>20450</v>
      </c>
      <c r="E71" s="105" t="s">
        <v>221</v>
      </c>
      <c r="F71" s="128" t="s">
        <v>145</v>
      </c>
      <c r="G71" s="104" t="s">
        <v>146</v>
      </c>
      <c r="H71" s="128"/>
      <c r="I71" s="128">
        <v>0</v>
      </c>
      <c r="J71" s="95">
        <v>500</v>
      </c>
      <c r="K71" s="319">
        <v>68.44</v>
      </c>
      <c r="L71" s="96">
        <f t="shared" si="0"/>
        <v>34220</v>
      </c>
      <c r="N71" s="212"/>
    </row>
    <row r="72" spans="2:14" ht="33" customHeight="1" x14ac:dyDescent="0.25">
      <c r="B72" s="103">
        <v>45717</v>
      </c>
      <c r="C72" s="103">
        <v>45717</v>
      </c>
      <c r="D72" s="130">
        <v>16133</v>
      </c>
      <c r="E72" s="105" t="s">
        <v>222</v>
      </c>
      <c r="F72" s="128" t="s">
        <v>145</v>
      </c>
      <c r="G72" s="104" t="s">
        <v>146</v>
      </c>
      <c r="H72" s="128"/>
      <c r="I72" s="128">
        <v>400</v>
      </c>
      <c r="J72" s="95">
        <v>1100</v>
      </c>
      <c r="K72" s="319">
        <v>2.2999999999999998</v>
      </c>
      <c r="L72" s="96">
        <f t="shared" si="0"/>
        <v>2530</v>
      </c>
      <c r="N72" s="212"/>
    </row>
    <row r="73" spans="2:14" ht="31.5" customHeight="1" x14ac:dyDescent="0.25">
      <c r="B73" s="103">
        <v>45717</v>
      </c>
      <c r="C73" s="103">
        <v>45717</v>
      </c>
      <c r="D73" s="130">
        <v>4654</v>
      </c>
      <c r="E73" s="105" t="s">
        <v>223</v>
      </c>
      <c r="F73" s="128" t="s">
        <v>224</v>
      </c>
      <c r="G73" s="104" t="s">
        <v>146</v>
      </c>
      <c r="H73" s="128"/>
      <c r="I73" s="128">
        <v>2</v>
      </c>
      <c r="J73" s="95">
        <v>172</v>
      </c>
      <c r="K73" s="319">
        <v>350</v>
      </c>
      <c r="L73" s="96">
        <f t="shared" ref="L73:L136" si="1">J73*K73</f>
        <v>60200</v>
      </c>
      <c r="N73" s="212"/>
    </row>
    <row r="74" spans="2:14" x14ac:dyDescent="0.25">
      <c r="B74" s="103">
        <v>45717</v>
      </c>
      <c r="C74" s="103">
        <v>45717</v>
      </c>
      <c r="D74" s="130">
        <v>13766</v>
      </c>
      <c r="E74" s="105" t="s">
        <v>225</v>
      </c>
      <c r="F74" s="128" t="s">
        <v>224</v>
      </c>
      <c r="G74" s="104" t="s">
        <v>146</v>
      </c>
      <c r="H74" s="128"/>
      <c r="I74" s="128">
        <v>0</v>
      </c>
      <c r="J74" s="95">
        <v>8</v>
      </c>
      <c r="K74" s="319">
        <v>283.2</v>
      </c>
      <c r="L74" s="96">
        <f t="shared" si="1"/>
        <v>2265.6</v>
      </c>
      <c r="N74" s="212"/>
    </row>
    <row r="75" spans="2:14" x14ac:dyDescent="0.25">
      <c r="B75" s="103">
        <v>45717</v>
      </c>
      <c r="C75" s="103">
        <v>45717</v>
      </c>
      <c r="D75" s="126">
        <v>18474</v>
      </c>
      <c r="E75" s="105" t="s">
        <v>226</v>
      </c>
      <c r="F75" s="128" t="s">
        <v>224</v>
      </c>
      <c r="G75" s="104" t="s">
        <v>146</v>
      </c>
      <c r="H75" s="128"/>
      <c r="I75" s="128">
        <v>0</v>
      </c>
      <c r="J75" s="95">
        <v>10</v>
      </c>
      <c r="K75" s="319">
        <v>1087.96</v>
      </c>
      <c r="L75" s="96">
        <f t="shared" si="1"/>
        <v>10879.6</v>
      </c>
      <c r="N75" s="212"/>
    </row>
    <row r="76" spans="2:14" x14ac:dyDescent="0.25">
      <c r="B76" s="103">
        <v>45717</v>
      </c>
      <c r="C76" s="103">
        <v>45717</v>
      </c>
      <c r="D76" s="126">
        <v>6909</v>
      </c>
      <c r="E76" s="105" t="s">
        <v>1969</v>
      </c>
      <c r="F76" s="128" t="s">
        <v>224</v>
      </c>
      <c r="G76" s="104" t="s">
        <v>148</v>
      </c>
      <c r="H76" s="128"/>
      <c r="I76" s="128">
        <v>0</v>
      </c>
      <c r="J76" s="95">
        <v>0</v>
      </c>
      <c r="K76" s="319">
        <v>60</v>
      </c>
      <c r="L76" s="96">
        <f t="shared" si="1"/>
        <v>0</v>
      </c>
      <c r="N76" s="212"/>
    </row>
    <row r="77" spans="2:14" x14ac:dyDescent="0.25">
      <c r="B77" s="103">
        <v>45717</v>
      </c>
      <c r="C77" s="103">
        <v>45717</v>
      </c>
      <c r="D77" s="126">
        <v>18615</v>
      </c>
      <c r="E77" s="105" t="s">
        <v>227</v>
      </c>
      <c r="F77" s="128" t="s">
        <v>224</v>
      </c>
      <c r="G77" s="104" t="s">
        <v>146</v>
      </c>
      <c r="H77" s="128"/>
      <c r="I77" s="128">
        <v>3</v>
      </c>
      <c r="J77" s="95">
        <v>370</v>
      </c>
      <c r="K77" s="319">
        <v>457.84</v>
      </c>
      <c r="L77" s="96">
        <f t="shared" si="1"/>
        <v>169400.8</v>
      </c>
      <c r="N77" s="212"/>
    </row>
    <row r="78" spans="2:14" x14ac:dyDescent="0.25">
      <c r="B78" s="103">
        <v>45717</v>
      </c>
      <c r="C78" s="103">
        <v>45717</v>
      </c>
      <c r="D78" s="126">
        <v>3751</v>
      </c>
      <c r="E78" s="105" t="s">
        <v>228</v>
      </c>
      <c r="F78" s="128" t="s">
        <v>224</v>
      </c>
      <c r="G78" s="104" t="s">
        <v>146</v>
      </c>
      <c r="H78" s="128"/>
      <c r="I78" s="128">
        <v>0</v>
      </c>
      <c r="J78" s="95">
        <v>28</v>
      </c>
      <c r="K78" s="320">
        <v>424.8</v>
      </c>
      <c r="L78" s="96">
        <f t="shared" si="1"/>
        <v>11894.4</v>
      </c>
      <c r="N78" s="212"/>
    </row>
    <row r="79" spans="2:14" x14ac:dyDescent="0.25">
      <c r="B79" s="103">
        <v>45717</v>
      </c>
      <c r="C79" s="103">
        <v>45717</v>
      </c>
      <c r="D79" s="126">
        <v>11935</v>
      </c>
      <c r="E79" s="105" t="s">
        <v>229</v>
      </c>
      <c r="F79" s="128" t="s">
        <v>224</v>
      </c>
      <c r="G79" s="104" t="s">
        <v>146</v>
      </c>
      <c r="H79" s="128"/>
      <c r="I79" s="128">
        <v>1</v>
      </c>
      <c r="J79" s="95">
        <v>57</v>
      </c>
      <c r="K79" s="320">
        <v>40.119999999999997</v>
      </c>
      <c r="L79" s="96">
        <f t="shared" si="1"/>
        <v>2286.8399999999997</v>
      </c>
      <c r="N79" s="212"/>
    </row>
    <row r="80" spans="2:14" x14ac:dyDescent="0.25">
      <c r="B80" s="103">
        <v>45717</v>
      </c>
      <c r="C80" s="103">
        <v>45717</v>
      </c>
      <c r="D80" s="126">
        <v>5925</v>
      </c>
      <c r="E80" s="105" t="s">
        <v>230</v>
      </c>
      <c r="F80" s="128" t="s">
        <v>224</v>
      </c>
      <c r="G80" s="104" t="s">
        <v>146</v>
      </c>
      <c r="H80" s="128"/>
      <c r="I80" s="128">
        <v>0</v>
      </c>
      <c r="J80" s="95">
        <v>220</v>
      </c>
      <c r="K80" s="319">
        <v>44.25</v>
      </c>
      <c r="L80" s="96">
        <f t="shared" si="1"/>
        <v>9735</v>
      </c>
      <c r="N80" s="212"/>
    </row>
    <row r="81" spans="2:14" x14ac:dyDescent="0.25">
      <c r="B81" s="103">
        <v>45717</v>
      </c>
      <c r="C81" s="103">
        <v>45717</v>
      </c>
      <c r="D81" s="126">
        <v>18529</v>
      </c>
      <c r="E81" s="105" t="s">
        <v>231</v>
      </c>
      <c r="F81" s="128" t="s">
        <v>224</v>
      </c>
      <c r="G81" s="104" t="s">
        <v>147</v>
      </c>
      <c r="H81" s="128"/>
      <c r="I81" s="128">
        <v>0</v>
      </c>
      <c r="J81" s="95">
        <v>33</v>
      </c>
      <c r="K81" s="320">
        <v>531</v>
      </c>
      <c r="L81" s="96">
        <f t="shared" si="1"/>
        <v>17523</v>
      </c>
      <c r="N81" s="212"/>
    </row>
    <row r="82" spans="2:14" x14ac:dyDescent="0.25">
      <c r="B82" s="103">
        <v>45717</v>
      </c>
      <c r="C82" s="103">
        <v>45717</v>
      </c>
      <c r="D82" s="126">
        <v>9971</v>
      </c>
      <c r="E82" s="105" t="s">
        <v>232</v>
      </c>
      <c r="F82" s="128" t="s">
        <v>224</v>
      </c>
      <c r="G82" s="104" t="s">
        <v>146</v>
      </c>
      <c r="H82" s="128"/>
      <c r="I82" s="128">
        <v>0</v>
      </c>
      <c r="J82" s="95">
        <v>8</v>
      </c>
      <c r="K82" s="320">
        <v>47.87</v>
      </c>
      <c r="L82" s="96">
        <f t="shared" si="1"/>
        <v>382.96</v>
      </c>
      <c r="N82" s="212"/>
    </row>
    <row r="83" spans="2:14" x14ac:dyDescent="0.25">
      <c r="B83" s="103">
        <v>45717</v>
      </c>
      <c r="C83" s="103">
        <v>45717</v>
      </c>
      <c r="D83" s="126">
        <v>12973</v>
      </c>
      <c r="E83" s="105" t="s">
        <v>233</v>
      </c>
      <c r="F83" s="128" t="s">
        <v>224</v>
      </c>
      <c r="G83" s="104" t="s">
        <v>146</v>
      </c>
      <c r="H83" s="128"/>
      <c r="I83" s="128">
        <v>4</v>
      </c>
      <c r="J83" s="95">
        <v>177</v>
      </c>
      <c r="K83" s="319">
        <v>188.8</v>
      </c>
      <c r="L83" s="96">
        <f t="shared" si="1"/>
        <v>33417.599999999999</v>
      </c>
      <c r="N83" s="212"/>
    </row>
    <row r="84" spans="2:14" x14ac:dyDescent="0.25">
      <c r="B84" s="103">
        <v>45717</v>
      </c>
      <c r="C84" s="103">
        <v>45717</v>
      </c>
      <c r="D84" s="130">
        <v>15720</v>
      </c>
      <c r="E84" s="105" t="s">
        <v>234</v>
      </c>
      <c r="F84" s="128" t="s">
        <v>224</v>
      </c>
      <c r="G84" s="104" t="s">
        <v>235</v>
      </c>
      <c r="H84" s="128"/>
      <c r="I84" s="128">
        <v>0</v>
      </c>
      <c r="J84" s="95">
        <v>122</v>
      </c>
      <c r="K84" s="319">
        <v>105.36</v>
      </c>
      <c r="L84" s="96">
        <f t="shared" si="1"/>
        <v>12853.92</v>
      </c>
      <c r="N84" s="212"/>
    </row>
    <row r="85" spans="2:14" x14ac:dyDescent="0.25">
      <c r="B85" s="103">
        <v>45717</v>
      </c>
      <c r="C85" s="103">
        <v>45717</v>
      </c>
      <c r="D85" s="126">
        <v>15721</v>
      </c>
      <c r="E85" s="105" t="s">
        <v>236</v>
      </c>
      <c r="F85" s="128" t="s">
        <v>224</v>
      </c>
      <c r="G85" s="104" t="s">
        <v>235</v>
      </c>
      <c r="H85" s="128"/>
      <c r="I85" s="128">
        <v>10</v>
      </c>
      <c r="J85" s="95">
        <v>250</v>
      </c>
      <c r="K85" s="319">
        <v>97.94</v>
      </c>
      <c r="L85" s="96">
        <f t="shared" si="1"/>
        <v>24485</v>
      </c>
      <c r="N85" s="212"/>
    </row>
    <row r="86" spans="2:14" x14ac:dyDescent="0.25">
      <c r="B86" s="103">
        <v>45717</v>
      </c>
      <c r="C86" s="103">
        <v>45717</v>
      </c>
      <c r="D86" s="126">
        <v>15722</v>
      </c>
      <c r="E86" s="105" t="s">
        <v>237</v>
      </c>
      <c r="F86" s="128" t="s">
        <v>224</v>
      </c>
      <c r="G86" s="104" t="s">
        <v>235</v>
      </c>
      <c r="H86" s="128"/>
      <c r="I86" s="128">
        <v>15</v>
      </c>
      <c r="J86" s="95">
        <v>16</v>
      </c>
      <c r="K86" s="319">
        <v>78.98</v>
      </c>
      <c r="L86" s="96">
        <f t="shared" si="1"/>
        <v>1263.68</v>
      </c>
      <c r="N86" s="212"/>
    </row>
    <row r="87" spans="2:14" x14ac:dyDescent="0.25">
      <c r="B87" s="103">
        <v>45717</v>
      </c>
      <c r="C87" s="103">
        <v>45717</v>
      </c>
      <c r="D87" s="130">
        <v>15652</v>
      </c>
      <c r="E87" s="105" t="s">
        <v>238</v>
      </c>
      <c r="F87" s="128" t="s">
        <v>224</v>
      </c>
      <c r="G87" s="104" t="s">
        <v>235</v>
      </c>
      <c r="H87" s="128"/>
      <c r="I87" s="128">
        <v>4</v>
      </c>
      <c r="J87" s="95">
        <v>24</v>
      </c>
      <c r="K87" s="319">
        <v>77.88</v>
      </c>
      <c r="L87" s="96">
        <f t="shared" si="1"/>
        <v>1869.12</v>
      </c>
      <c r="N87" s="212"/>
    </row>
    <row r="88" spans="2:14" x14ac:dyDescent="0.25">
      <c r="B88" s="103">
        <v>45717</v>
      </c>
      <c r="C88" s="103">
        <v>45717</v>
      </c>
      <c r="D88" s="126">
        <v>4656</v>
      </c>
      <c r="E88" s="105" t="s">
        <v>239</v>
      </c>
      <c r="F88" s="128" t="s">
        <v>224</v>
      </c>
      <c r="G88" s="104" t="s">
        <v>146</v>
      </c>
      <c r="H88" s="128"/>
      <c r="I88" s="128">
        <v>0</v>
      </c>
      <c r="J88" s="95">
        <v>11</v>
      </c>
      <c r="K88" s="320">
        <v>29.9</v>
      </c>
      <c r="L88" s="96">
        <f t="shared" si="1"/>
        <v>328.9</v>
      </c>
      <c r="N88" s="212"/>
    </row>
    <row r="89" spans="2:14" x14ac:dyDescent="0.25">
      <c r="B89" s="103">
        <v>45717</v>
      </c>
      <c r="C89" s="103">
        <v>45717</v>
      </c>
      <c r="D89" s="126">
        <v>16018</v>
      </c>
      <c r="E89" s="105" t="s">
        <v>240</v>
      </c>
      <c r="F89" s="128" t="s">
        <v>224</v>
      </c>
      <c r="G89" s="104" t="s">
        <v>235</v>
      </c>
      <c r="H89" s="128"/>
      <c r="I89" s="128">
        <v>7</v>
      </c>
      <c r="J89" s="95">
        <v>67</v>
      </c>
      <c r="K89" s="319">
        <v>9.25</v>
      </c>
      <c r="L89" s="96">
        <f t="shared" si="1"/>
        <v>619.75</v>
      </c>
      <c r="N89" s="212"/>
    </row>
    <row r="90" spans="2:14" x14ac:dyDescent="0.25">
      <c r="B90" s="103">
        <v>45717</v>
      </c>
      <c r="C90" s="103">
        <v>45717</v>
      </c>
      <c r="D90" s="126">
        <v>11837</v>
      </c>
      <c r="E90" s="105" t="s">
        <v>241</v>
      </c>
      <c r="F90" s="128" t="s">
        <v>224</v>
      </c>
      <c r="G90" s="104" t="s">
        <v>146</v>
      </c>
      <c r="H90" s="128"/>
      <c r="I90" s="128">
        <v>131</v>
      </c>
      <c r="J90" s="95">
        <v>326</v>
      </c>
      <c r="K90" s="319">
        <v>28.14</v>
      </c>
      <c r="L90" s="96">
        <f t="shared" si="1"/>
        <v>9173.64</v>
      </c>
      <c r="N90" s="212"/>
    </row>
    <row r="91" spans="2:14" x14ac:dyDescent="0.25">
      <c r="B91" s="103">
        <v>45717</v>
      </c>
      <c r="C91" s="103">
        <v>45717</v>
      </c>
      <c r="D91" s="126">
        <v>20927</v>
      </c>
      <c r="E91" s="105" t="s">
        <v>242</v>
      </c>
      <c r="F91" s="128" t="s">
        <v>224</v>
      </c>
      <c r="G91" s="104" t="s">
        <v>147</v>
      </c>
      <c r="H91" s="128"/>
      <c r="I91" s="128">
        <v>0</v>
      </c>
      <c r="J91" s="95">
        <v>25</v>
      </c>
      <c r="K91" s="319">
        <v>25.37</v>
      </c>
      <c r="L91" s="96">
        <f t="shared" si="1"/>
        <v>634.25</v>
      </c>
      <c r="N91" s="212"/>
    </row>
    <row r="92" spans="2:14" x14ac:dyDescent="0.25">
      <c r="B92" s="103">
        <v>45717</v>
      </c>
      <c r="C92" s="103">
        <v>45717</v>
      </c>
      <c r="D92" s="126">
        <v>20926</v>
      </c>
      <c r="E92" s="105" t="s">
        <v>243</v>
      </c>
      <c r="F92" s="128" t="s">
        <v>224</v>
      </c>
      <c r="G92" s="104" t="s">
        <v>147</v>
      </c>
      <c r="H92" s="128"/>
      <c r="I92" s="128">
        <v>0</v>
      </c>
      <c r="J92" s="95">
        <v>12</v>
      </c>
      <c r="K92" s="320">
        <v>25.37</v>
      </c>
      <c r="L92" s="96">
        <f t="shared" si="1"/>
        <v>304.44</v>
      </c>
      <c r="N92" s="212"/>
    </row>
    <row r="93" spans="2:14" x14ac:dyDescent="0.25">
      <c r="B93" s="103">
        <v>45717</v>
      </c>
      <c r="C93" s="103">
        <v>45717</v>
      </c>
      <c r="D93" s="126">
        <v>16041</v>
      </c>
      <c r="E93" s="105" t="s">
        <v>244</v>
      </c>
      <c r="F93" s="128" t="s">
        <v>224</v>
      </c>
      <c r="G93" s="104" t="s">
        <v>165</v>
      </c>
      <c r="H93" s="128"/>
      <c r="I93" s="128">
        <v>1</v>
      </c>
      <c r="J93" s="95">
        <v>8</v>
      </c>
      <c r="K93" s="321">
        <v>175.23</v>
      </c>
      <c r="L93" s="96">
        <f t="shared" si="1"/>
        <v>1401.84</v>
      </c>
      <c r="N93" s="212"/>
    </row>
    <row r="94" spans="2:14" x14ac:dyDescent="0.25">
      <c r="B94" s="103">
        <v>45717</v>
      </c>
      <c r="C94" s="103">
        <v>45717</v>
      </c>
      <c r="D94" s="126">
        <v>6908</v>
      </c>
      <c r="E94" s="105" t="s">
        <v>245</v>
      </c>
      <c r="F94" s="128" t="s">
        <v>224</v>
      </c>
      <c r="G94" s="104" t="s">
        <v>148</v>
      </c>
      <c r="H94" s="128"/>
      <c r="I94" s="128">
        <v>2</v>
      </c>
      <c r="J94" s="95">
        <v>34</v>
      </c>
      <c r="K94" s="319">
        <v>60.6</v>
      </c>
      <c r="L94" s="96">
        <f t="shared" si="1"/>
        <v>2060.4</v>
      </c>
      <c r="N94" s="212"/>
    </row>
    <row r="95" spans="2:14" x14ac:dyDescent="0.25">
      <c r="B95" s="103">
        <v>45717</v>
      </c>
      <c r="C95" s="103">
        <v>45717</v>
      </c>
      <c r="D95" s="126">
        <v>20618</v>
      </c>
      <c r="E95" s="105" t="s">
        <v>965</v>
      </c>
      <c r="F95" s="128" t="s">
        <v>224</v>
      </c>
      <c r="G95" s="104" t="s">
        <v>170</v>
      </c>
      <c r="H95" s="128"/>
      <c r="I95" s="128">
        <v>0</v>
      </c>
      <c r="J95" s="95">
        <v>8</v>
      </c>
      <c r="K95" s="319">
        <v>177.6</v>
      </c>
      <c r="L95" s="96">
        <f t="shared" si="1"/>
        <v>1420.8</v>
      </c>
      <c r="N95" s="212"/>
    </row>
    <row r="96" spans="2:14" x14ac:dyDescent="0.25">
      <c r="B96" s="103">
        <v>45717</v>
      </c>
      <c r="C96" s="103">
        <v>45717</v>
      </c>
      <c r="D96" s="130">
        <v>20617</v>
      </c>
      <c r="E96" s="105" t="s">
        <v>966</v>
      </c>
      <c r="F96" s="128" t="s">
        <v>224</v>
      </c>
      <c r="G96" s="104" t="s">
        <v>170</v>
      </c>
      <c r="H96" s="128"/>
      <c r="I96" s="128">
        <v>0</v>
      </c>
      <c r="J96" s="95">
        <v>5</v>
      </c>
      <c r="K96" s="319">
        <v>3225</v>
      </c>
      <c r="L96" s="96">
        <f t="shared" si="1"/>
        <v>16125</v>
      </c>
      <c r="N96" s="212"/>
    </row>
    <row r="97" spans="2:14" x14ac:dyDescent="0.25">
      <c r="B97" s="103">
        <v>45717</v>
      </c>
      <c r="C97" s="103">
        <v>45717</v>
      </c>
      <c r="D97" s="130">
        <v>19329</v>
      </c>
      <c r="E97" s="105" t="s">
        <v>967</v>
      </c>
      <c r="F97" s="128" t="s">
        <v>224</v>
      </c>
      <c r="G97" s="104" t="s">
        <v>170</v>
      </c>
      <c r="H97" s="128"/>
      <c r="I97" s="128">
        <v>0</v>
      </c>
      <c r="J97" s="95">
        <v>8</v>
      </c>
      <c r="K97" s="320">
        <v>3025</v>
      </c>
      <c r="L97" s="96">
        <f t="shared" si="1"/>
        <v>24200</v>
      </c>
      <c r="N97" s="212"/>
    </row>
    <row r="98" spans="2:14" x14ac:dyDescent="0.25">
      <c r="B98" s="103">
        <v>45717</v>
      </c>
      <c r="C98" s="103">
        <v>45717</v>
      </c>
      <c r="D98" s="130">
        <v>21581</v>
      </c>
      <c r="E98" s="105" t="s">
        <v>246</v>
      </c>
      <c r="F98" s="128" t="s">
        <v>224</v>
      </c>
      <c r="G98" s="104" t="s">
        <v>235</v>
      </c>
      <c r="H98" s="128"/>
      <c r="I98" s="128">
        <v>0</v>
      </c>
      <c r="J98" s="95">
        <v>491</v>
      </c>
      <c r="K98" s="320">
        <v>59</v>
      </c>
      <c r="L98" s="96">
        <f t="shared" si="1"/>
        <v>28969</v>
      </c>
      <c r="N98" s="212"/>
    </row>
    <row r="99" spans="2:14" x14ac:dyDescent="0.25">
      <c r="B99" s="103">
        <v>45717</v>
      </c>
      <c r="C99" s="103">
        <v>45717</v>
      </c>
      <c r="D99" s="126">
        <v>4277</v>
      </c>
      <c r="E99" s="105" t="s">
        <v>247</v>
      </c>
      <c r="F99" s="128" t="s">
        <v>224</v>
      </c>
      <c r="G99" s="104" t="s">
        <v>235</v>
      </c>
      <c r="H99" s="128"/>
      <c r="I99" s="128">
        <v>17</v>
      </c>
      <c r="J99" s="95">
        <v>557</v>
      </c>
      <c r="K99" s="319">
        <v>94.4</v>
      </c>
      <c r="L99" s="96">
        <f t="shared" si="1"/>
        <v>52580.800000000003</v>
      </c>
      <c r="N99" s="212"/>
    </row>
    <row r="100" spans="2:14" x14ac:dyDescent="0.25">
      <c r="B100" s="103">
        <v>45717</v>
      </c>
      <c r="C100" s="103">
        <v>45717</v>
      </c>
      <c r="D100" s="126">
        <v>16051</v>
      </c>
      <c r="E100" s="105" t="s">
        <v>248</v>
      </c>
      <c r="F100" s="128" t="s">
        <v>224</v>
      </c>
      <c r="G100" s="104" t="s">
        <v>146</v>
      </c>
      <c r="H100" s="128"/>
      <c r="I100" s="128">
        <v>4</v>
      </c>
      <c r="J100" s="95">
        <v>152</v>
      </c>
      <c r="K100" s="319">
        <v>306.8</v>
      </c>
      <c r="L100" s="96">
        <f t="shared" si="1"/>
        <v>46633.599999999999</v>
      </c>
      <c r="N100" s="212"/>
    </row>
    <row r="101" spans="2:14" ht="26.25" customHeight="1" x14ac:dyDescent="0.25">
      <c r="B101" s="103">
        <v>45717</v>
      </c>
      <c r="C101" s="103">
        <v>45717</v>
      </c>
      <c r="D101" s="126">
        <v>4186</v>
      </c>
      <c r="E101" s="105" t="s">
        <v>249</v>
      </c>
      <c r="F101" s="128" t="s">
        <v>224</v>
      </c>
      <c r="G101" s="104" t="s">
        <v>146</v>
      </c>
      <c r="H101" s="128"/>
      <c r="I101" s="128">
        <v>408</v>
      </c>
      <c r="J101" s="95">
        <v>2387</v>
      </c>
      <c r="K101" s="320">
        <v>7.8</v>
      </c>
      <c r="L101" s="96">
        <f t="shared" si="1"/>
        <v>18618.599999999999</v>
      </c>
      <c r="N101" s="212"/>
    </row>
    <row r="102" spans="2:14" x14ac:dyDescent="0.25">
      <c r="B102" s="103">
        <v>45717</v>
      </c>
      <c r="C102" s="103">
        <v>45717</v>
      </c>
      <c r="D102" s="130">
        <v>3707</v>
      </c>
      <c r="E102" s="109" t="s">
        <v>250</v>
      </c>
      <c r="F102" s="128" t="s">
        <v>224</v>
      </c>
      <c r="G102" s="104" t="s">
        <v>146</v>
      </c>
      <c r="H102" s="128"/>
      <c r="I102" s="128">
        <v>109</v>
      </c>
      <c r="J102" s="95">
        <v>1086</v>
      </c>
      <c r="K102" s="319">
        <v>6.7</v>
      </c>
      <c r="L102" s="96">
        <f t="shared" si="1"/>
        <v>7276.2</v>
      </c>
      <c r="N102" s="212"/>
    </row>
    <row r="103" spans="2:14" x14ac:dyDescent="0.25">
      <c r="B103" s="103">
        <v>45717</v>
      </c>
      <c r="C103" s="103">
        <v>45717</v>
      </c>
      <c r="D103" s="130">
        <v>8524</v>
      </c>
      <c r="E103" s="105" t="s">
        <v>1970</v>
      </c>
      <c r="F103" s="128" t="s">
        <v>224</v>
      </c>
      <c r="G103" s="104" t="s">
        <v>146</v>
      </c>
      <c r="H103" s="128"/>
      <c r="I103" s="128">
        <v>0</v>
      </c>
      <c r="J103" s="95">
        <v>0</v>
      </c>
      <c r="K103" s="320">
        <v>8.26</v>
      </c>
      <c r="L103" s="96">
        <f t="shared" si="1"/>
        <v>0</v>
      </c>
      <c r="N103" s="212"/>
    </row>
    <row r="104" spans="2:14" x14ac:dyDescent="0.25">
      <c r="B104" s="103">
        <v>45717</v>
      </c>
      <c r="C104" s="103">
        <v>45717</v>
      </c>
      <c r="D104" s="126">
        <v>10563</v>
      </c>
      <c r="E104" s="105" t="s">
        <v>251</v>
      </c>
      <c r="F104" s="128" t="s">
        <v>224</v>
      </c>
      <c r="G104" s="104" t="s">
        <v>146</v>
      </c>
      <c r="H104" s="128"/>
      <c r="I104" s="128">
        <v>4</v>
      </c>
      <c r="J104" s="95">
        <v>86</v>
      </c>
      <c r="K104" s="319">
        <v>11.4</v>
      </c>
      <c r="L104" s="96">
        <f t="shared" si="1"/>
        <v>980.4</v>
      </c>
      <c r="N104" s="212"/>
    </row>
    <row r="105" spans="2:14" x14ac:dyDescent="0.25">
      <c r="B105" s="103">
        <v>45717</v>
      </c>
      <c r="C105" s="103">
        <v>45717</v>
      </c>
      <c r="D105" s="126">
        <v>6104</v>
      </c>
      <c r="E105" s="105" t="s">
        <v>252</v>
      </c>
      <c r="F105" s="128" t="s">
        <v>224</v>
      </c>
      <c r="G105" s="104" t="s">
        <v>146</v>
      </c>
      <c r="H105" s="128"/>
      <c r="I105" s="128">
        <v>0</v>
      </c>
      <c r="J105" s="95">
        <v>237</v>
      </c>
      <c r="K105" s="320">
        <v>34.81</v>
      </c>
      <c r="L105" s="96">
        <f t="shared" si="1"/>
        <v>8249.9700000000012</v>
      </c>
      <c r="N105" s="212"/>
    </row>
    <row r="106" spans="2:14" x14ac:dyDescent="0.25">
      <c r="B106" s="103">
        <v>45717</v>
      </c>
      <c r="C106" s="103">
        <v>45717</v>
      </c>
      <c r="D106" s="130">
        <v>15039</v>
      </c>
      <c r="E106" s="105" t="s">
        <v>253</v>
      </c>
      <c r="F106" s="128" t="s">
        <v>224</v>
      </c>
      <c r="G106" s="104" t="s">
        <v>146</v>
      </c>
      <c r="H106" s="128"/>
      <c r="I106" s="128">
        <v>4</v>
      </c>
      <c r="J106" s="95">
        <v>376</v>
      </c>
      <c r="K106" s="320">
        <v>39.9</v>
      </c>
      <c r="L106" s="96">
        <f t="shared" si="1"/>
        <v>15002.4</v>
      </c>
      <c r="N106" s="212"/>
    </row>
    <row r="107" spans="2:14" x14ac:dyDescent="0.25">
      <c r="B107" s="103">
        <v>45717</v>
      </c>
      <c r="C107" s="103">
        <v>45717</v>
      </c>
      <c r="D107" s="130">
        <v>20292</v>
      </c>
      <c r="E107" s="105" t="s">
        <v>254</v>
      </c>
      <c r="F107" s="128" t="s">
        <v>224</v>
      </c>
      <c r="G107" s="104" t="s">
        <v>146</v>
      </c>
      <c r="H107" s="128"/>
      <c r="I107" s="128">
        <v>3</v>
      </c>
      <c r="J107" s="95">
        <v>300</v>
      </c>
      <c r="K107" s="319">
        <v>28.32</v>
      </c>
      <c r="L107" s="96">
        <f t="shared" si="1"/>
        <v>8496</v>
      </c>
      <c r="N107" s="212"/>
    </row>
    <row r="108" spans="2:14" x14ac:dyDescent="0.25">
      <c r="B108" s="103">
        <v>45717</v>
      </c>
      <c r="C108" s="103">
        <v>45717</v>
      </c>
      <c r="D108" s="130">
        <v>16679</v>
      </c>
      <c r="E108" s="105" t="s">
        <v>255</v>
      </c>
      <c r="F108" s="128" t="s">
        <v>224</v>
      </c>
      <c r="G108" s="104" t="s">
        <v>165</v>
      </c>
      <c r="H108" s="128"/>
      <c r="I108" s="128">
        <v>24</v>
      </c>
      <c r="J108" s="95">
        <v>140</v>
      </c>
      <c r="K108" s="320">
        <v>29.5</v>
      </c>
      <c r="L108" s="96">
        <f t="shared" si="1"/>
        <v>4130</v>
      </c>
      <c r="N108" s="212"/>
    </row>
    <row r="109" spans="2:14" x14ac:dyDescent="0.25">
      <c r="B109" s="103">
        <v>45717</v>
      </c>
      <c r="C109" s="103">
        <v>45717</v>
      </c>
      <c r="D109" s="126">
        <v>3771</v>
      </c>
      <c r="E109" s="105" t="s">
        <v>256</v>
      </c>
      <c r="F109" s="128" t="s">
        <v>224</v>
      </c>
      <c r="G109" s="104" t="s">
        <v>257</v>
      </c>
      <c r="H109" s="128">
        <v>1020</v>
      </c>
      <c r="I109" s="128">
        <v>462</v>
      </c>
      <c r="J109" s="95">
        <v>684</v>
      </c>
      <c r="K109" s="320">
        <v>171</v>
      </c>
      <c r="L109" s="96">
        <f t="shared" si="1"/>
        <v>116964</v>
      </c>
      <c r="N109" s="212"/>
    </row>
    <row r="110" spans="2:14" x14ac:dyDescent="0.25">
      <c r="B110" s="103">
        <v>45717</v>
      </c>
      <c r="C110" s="103">
        <v>45717</v>
      </c>
      <c r="D110" s="130">
        <v>9113</v>
      </c>
      <c r="E110" s="105" t="s">
        <v>258</v>
      </c>
      <c r="F110" s="128" t="s">
        <v>224</v>
      </c>
      <c r="G110" s="104" t="s">
        <v>257</v>
      </c>
      <c r="H110" s="128"/>
      <c r="I110" s="128">
        <v>0</v>
      </c>
      <c r="J110" s="95">
        <v>36</v>
      </c>
      <c r="K110" s="319">
        <v>237.18</v>
      </c>
      <c r="L110" s="96">
        <f t="shared" si="1"/>
        <v>8538.48</v>
      </c>
      <c r="N110" s="212"/>
    </row>
    <row r="111" spans="2:14" x14ac:dyDescent="0.25">
      <c r="B111" s="103">
        <v>45717</v>
      </c>
      <c r="C111" s="103">
        <v>45717</v>
      </c>
      <c r="D111" s="130">
        <v>4543</v>
      </c>
      <c r="E111" s="105" t="s">
        <v>259</v>
      </c>
      <c r="F111" s="128" t="s">
        <v>224</v>
      </c>
      <c r="G111" s="104" t="s">
        <v>257</v>
      </c>
      <c r="H111" s="128"/>
      <c r="I111" s="128">
        <v>21</v>
      </c>
      <c r="J111" s="95">
        <v>4</v>
      </c>
      <c r="K111" s="319">
        <v>708</v>
      </c>
      <c r="L111" s="96">
        <f t="shared" si="1"/>
        <v>2832</v>
      </c>
      <c r="N111" s="212"/>
    </row>
    <row r="112" spans="2:14" x14ac:dyDescent="0.25">
      <c r="B112" s="103">
        <v>45717</v>
      </c>
      <c r="C112" s="103">
        <v>45717</v>
      </c>
      <c r="D112" s="130">
        <v>8138</v>
      </c>
      <c r="E112" s="105" t="s">
        <v>260</v>
      </c>
      <c r="F112" s="128" t="s">
        <v>224</v>
      </c>
      <c r="G112" s="104" t="s">
        <v>146</v>
      </c>
      <c r="H112" s="128"/>
      <c r="I112" s="128">
        <v>0</v>
      </c>
      <c r="J112" s="95">
        <v>33</v>
      </c>
      <c r="K112" s="319">
        <v>239.54</v>
      </c>
      <c r="L112" s="96">
        <f t="shared" si="1"/>
        <v>7904.82</v>
      </c>
      <c r="N112" s="212"/>
    </row>
    <row r="113" spans="2:14" x14ac:dyDescent="0.25">
      <c r="B113" s="103">
        <v>45717</v>
      </c>
      <c r="C113" s="103">
        <v>45717</v>
      </c>
      <c r="D113" s="130">
        <v>7487</v>
      </c>
      <c r="E113" s="105" t="s">
        <v>261</v>
      </c>
      <c r="F113" s="128" t="s">
        <v>224</v>
      </c>
      <c r="G113" s="104" t="s">
        <v>146</v>
      </c>
      <c r="H113" s="128"/>
      <c r="I113" s="128">
        <v>0</v>
      </c>
      <c r="J113" s="95">
        <v>2</v>
      </c>
      <c r="K113" s="319">
        <v>597.08000000000004</v>
      </c>
      <c r="L113" s="96">
        <f t="shared" si="1"/>
        <v>1194.1600000000001</v>
      </c>
      <c r="N113" s="212"/>
    </row>
    <row r="114" spans="2:14" x14ac:dyDescent="0.25">
      <c r="B114" s="103">
        <v>45717</v>
      </c>
      <c r="C114" s="103">
        <v>45717</v>
      </c>
      <c r="D114" s="126">
        <v>19045</v>
      </c>
      <c r="E114" s="105" t="s">
        <v>262</v>
      </c>
      <c r="F114" s="128" t="s">
        <v>263</v>
      </c>
      <c r="G114" s="104" t="s">
        <v>146</v>
      </c>
      <c r="H114" s="128"/>
      <c r="I114" s="128">
        <v>0</v>
      </c>
      <c r="J114" s="95">
        <v>1</v>
      </c>
      <c r="K114" s="319">
        <v>23600</v>
      </c>
      <c r="L114" s="96">
        <f t="shared" si="1"/>
        <v>23600</v>
      </c>
      <c r="N114" s="212"/>
    </row>
    <row r="115" spans="2:14" x14ac:dyDescent="0.25">
      <c r="B115" s="103">
        <v>45717</v>
      </c>
      <c r="C115" s="103">
        <v>45717</v>
      </c>
      <c r="D115" s="126">
        <v>14780</v>
      </c>
      <c r="E115" s="105" t="s">
        <v>264</v>
      </c>
      <c r="F115" s="128" t="s">
        <v>224</v>
      </c>
      <c r="G115" s="104" t="s">
        <v>146</v>
      </c>
      <c r="H115" s="128"/>
      <c r="I115" s="128">
        <v>1</v>
      </c>
      <c r="J115" s="95">
        <v>11</v>
      </c>
      <c r="K115" s="319">
        <v>50</v>
      </c>
      <c r="L115" s="96">
        <f t="shared" si="1"/>
        <v>550</v>
      </c>
      <c r="N115" s="212"/>
    </row>
    <row r="116" spans="2:14" x14ac:dyDescent="0.25">
      <c r="B116" s="103">
        <v>45717</v>
      </c>
      <c r="C116" s="103">
        <v>45717</v>
      </c>
      <c r="D116" s="126">
        <v>3770</v>
      </c>
      <c r="E116" s="105" t="s">
        <v>265</v>
      </c>
      <c r="F116" s="128" t="s">
        <v>224</v>
      </c>
      <c r="G116" s="104" t="s">
        <v>146</v>
      </c>
      <c r="H116" s="128"/>
      <c r="I116" s="128">
        <v>12</v>
      </c>
      <c r="J116" s="95">
        <v>61</v>
      </c>
      <c r="K116" s="319">
        <v>41.73</v>
      </c>
      <c r="L116" s="96">
        <f t="shared" si="1"/>
        <v>2545.5299999999997</v>
      </c>
      <c r="N116" s="212"/>
    </row>
    <row r="117" spans="2:14" x14ac:dyDescent="0.25">
      <c r="B117" s="103">
        <v>45717</v>
      </c>
      <c r="C117" s="103">
        <v>45717</v>
      </c>
      <c r="D117" s="126">
        <v>7486</v>
      </c>
      <c r="E117" s="105" t="s">
        <v>1971</v>
      </c>
      <c r="F117" s="128" t="s">
        <v>224</v>
      </c>
      <c r="G117" s="104" t="s">
        <v>146</v>
      </c>
      <c r="H117" s="128"/>
      <c r="I117" s="128">
        <v>0</v>
      </c>
      <c r="J117" s="95">
        <v>0</v>
      </c>
      <c r="K117" s="319">
        <v>34.692</v>
      </c>
      <c r="L117" s="96">
        <f t="shared" si="1"/>
        <v>0</v>
      </c>
      <c r="N117" s="212"/>
    </row>
    <row r="118" spans="2:14" x14ac:dyDescent="0.25">
      <c r="B118" s="103">
        <v>45717</v>
      </c>
      <c r="C118" s="103">
        <v>45717</v>
      </c>
      <c r="D118" s="126">
        <v>3762</v>
      </c>
      <c r="E118" s="105" t="s">
        <v>266</v>
      </c>
      <c r="F118" s="128" t="s">
        <v>224</v>
      </c>
      <c r="G118" s="104" t="s">
        <v>146</v>
      </c>
      <c r="H118" s="128">
        <v>200</v>
      </c>
      <c r="I118" s="128">
        <v>232</v>
      </c>
      <c r="J118" s="95">
        <v>415</v>
      </c>
      <c r="K118" s="319">
        <v>154.38</v>
      </c>
      <c r="L118" s="96">
        <f t="shared" si="1"/>
        <v>64067.7</v>
      </c>
      <c r="N118" s="212"/>
    </row>
    <row r="119" spans="2:14" x14ac:dyDescent="0.25">
      <c r="B119" s="103">
        <v>45717</v>
      </c>
      <c r="C119" s="103">
        <v>45717</v>
      </c>
      <c r="D119" s="126">
        <v>3763</v>
      </c>
      <c r="E119" s="105" t="s">
        <v>267</v>
      </c>
      <c r="F119" s="128" t="s">
        <v>224</v>
      </c>
      <c r="G119" s="104" t="s">
        <v>146</v>
      </c>
      <c r="H119" s="128">
        <v>100</v>
      </c>
      <c r="I119" s="128">
        <v>204</v>
      </c>
      <c r="J119" s="95">
        <v>315</v>
      </c>
      <c r="K119" s="319">
        <v>280.83999999999997</v>
      </c>
      <c r="L119" s="96">
        <f t="shared" si="1"/>
        <v>88464.599999999991</v>
      </c>
      <c r="N119" s="212"/>
    </row>
    <row r="120" spans="2:14" x14ac:dyDescent="0.25">
      <c r="B120" s="103">
        <v>45717</v>
      </c>
      <c r="C120" s="103">
        <v>45717</v>
      </c>
      <c r="D120" s="126">
        <v>6681</v>
      </c>
      <c r="E120" s="105" t="s">
        <v>268</v>
      </c>
      <c r="F120" s="128" t="s">
        <v>224</v>
      </c>
      <c r="G120" s="104" t="s">
        <v>146</v>
      </c>
      <c r="H120" s="128"/>
      <c r="I120" s="128">
        <v>0</v>
      </c>
      <c r="J120" s="95">
        <v>10</v>
      </c>
      <c r="K120" s="320">
        <v>7.04</v>
      </c>
      <c r="L120" s="96">
        <f t="shared" si="1"/>
        <v>70.400000000000006</v>
      </c>
      <c r="N120" s="212"/>
    </row>
    <row r="121" spans="2:14" x14ac:dyDescent="0.25">
      <c r="B121" s="103">
        <v>45717</v>
      </c>
      <c r="C121" s="103">
        <v>45717</v>
      </c>
      <c r="D121" s="126">
        <v>6099</v>
      </c>
      <c r="E121" s="105" t="s">
        <v>269</v>
      </c>
      <c r="F121" s="128" t="s">
        <v>224</v>
      </c>
      <c r="G121" s="104" t="s">
        <v>146</v>
      </c>
      <c r="H121" s="128"/>
      <c r="I121" s="128">
        <v>10</v>
      </c>
      <c r="J121" s="95">
        <v>609</v>
      </c>
      <c r="K121" s="319">
        <v>19.056999999999999</v>
      </c>
      <c r="L121" s="96">
        <f t="shared" si="1"/>
        <v>11605.713</v>
      </c>
      <c r="N121" s="212"/>
    </row>
    <row r="122" spans="2:14" x14ac:dyDescent="0.25">
      <c r="B122" s="103">
        <v>45717</v>
      </c>
      <c r="C122" s="103">
        <v>45717</v>
      </c>
      <c r="D122" s="126">
        <v>8310</v>
      </c>
      <c r="E122" s="105" t="s">
        <v>270</v>
      </c>
      <c r="F122" s="128" t="s">
        <v>224</v>
      </c>
      <c r="G122" s="104" t="s">
        <v>146</v>
      </c>
      <c r="H122" s="128"/>
      <c r="I122" s="128">
        <v>0</v>
      </c>
      <c r="J122" s="95">
        <v>9</v>
      </c>
      <c r="K122" s="319">
        <v>153.53</v>
      </c>
      <c r="L122" s="96">
        <f t="shared" si="1"/>
        <v>1381.77</v>
      </c>
      <c r="N122" s="212"/>
    </row>
    <row r="123" spans="2:14" x14ac:dyDescent="0.25">
      <c r="B123" s="103">
        <v>45717</v>
      </c>
      <c r="C123" s="103">
        <v>45717</v>
      </c>
      <c r="D123" s="130">
        <v>20294</v>
      </c>
      <c r="E123" s="105" t="s">
        <v>271</v>
      </c>
      <c r="F123" s="128" t="s">
        <v>224</v>
      </c>
      <c r="G123" s="104" t="s">
        <v>177</v>
      </c>
      <c r="H123" s="128"/>
      <c r="I123" s="128">
        <v>0</v>
      </c>
      <c r="J123" s="95">
        <v>765</v>
      </c>
      <c r="K123" s="320">
        <v>70.8</v>
      </c>
      <c r="L123" s="96">
        <f t="shared" si="1"/>
        <v>54162</v>
      </c>
      <c r="N123" s="212"/>
    </row>
    <row r="124" spans="2:14" x14ac:dyDescent="0.25">
      <c r="B124" s="103">
        <v>45717</v>
      </c>
      <c r="C124" s="103">
        <v>45717</v>
      </c>
      <c r="D124" s="126">
        <v>19130</v>
      </c>
      <c r="E124" s="105" t="s">
        <v>272</v>
      </c>
      <c r="F124" s="128" t="s">
        <v>224</v>
      </c>
      <c r="G124" s="104" t="s">
        <v>146</v>
      </c>
      <c r="H124" s="128"/>
      <c r="I124" s="128">
        <v>0</v>
      </c>
      <c r="J124" s="95">
        <v>210</v>
      </c>
      <c r="K124" s="319">
        <v>1200</v>
      </c>
      <c r="L124" s="96">
        <f t="shared" si="1"/>
        <v>252000</v>
      </c>
      <c r="N124" s="212"/>
    </row>
    <row r="125" spans="2:14" x14ac:dyDescent="0.25">
      <c r="B125" s="103">
        <v>45717</v>
      </c>
      <c r="C125" s="103">
        <v>45717</v>
      </c>
      <c r="D125" s="126">
        <v>12196</v>
      </c>
      <c r="E125" s="105" t="s">
        <v>273</v>
      </c>
      <c r="F125" s="128" t="s">
        <v>224</v>
      </c>
      <c r="G125" s="104" t="s">
        <v>146</v>
      </c>
      <c r="H125" s="128"/>
      <c r="I125" s="128">
        <v>0</v>
      </c>
      <c r="J125" s="95">
        <v>478</v>
      </c>
      <c r="K125" s="319">
        <v>36.700000000000003</v>
      </c>
      <c r="L125" s="96">
        <f t="shared" si="1"/>
        <v>17542.600000000002</v>
      </c>
      <c r="N125" s="212"/>
    </row>
    <row r="126" spans="2:14" x14ac:dyDescent="0.25">
      <c r="B126" s="103">
        <v>45717</v>
      </c>
      <c r="C126" s="103">
        <v>45717</v>
      </c>
      <c r="D126" s="130">
        <v>14928</v>
      </c>
      <c r="E126" s="105" t="s">
        <v>274</v>
      </c>
      <c r="F126" s="128" t="s">
        <v>224</v>
      </c>
      <c r="G126" s="104" t="s">
        <v>146</v>
      </c>
      <c r="H126" s="128"/>
      <c r="I126" s="128">
        <v>248</v>
      </c>
      <c r="J126" s="95">
        <v>0</v>
      </c>
      <c r="K126" s="319">
        <v>487.34</v>
      </c>
      <c r="L126" s="96">
        <f t="shared" si="1"/>
        <v>0</v>
      </c>
      <c r="N126" s="212"/>
    </row>
    <row r="127" spans="2:14" x14ac:dyDescent="0.25">
      <c r="B127" s="103">
        <v>45717</v>
      </c>
      <c r="C127" s="103">
        <v>45717</v>
      </c>
      <c r="D127" s="126">
        <v>4340</v>
      </c>
      <c r="E127" s="105" t="s">
        <v>275</v>
      </c>
      <c r="F127" s="128" t="s">
        <v>224</v>
      </c>
      <c r="G127" s="104" t="s">
        <v>146</v>
      </c>
      <c r="H127" s="128"/>
      <c r="I127" s="128">
        <v>0</v>
      </c>
      <c r="J127" s="95">
        <v>800</v>
      </c>
      <c r="K127" s="320">
        <v>18.053999999999998</v>
      </c>
      <c r="L127" s="96">
        <f t="shared" si="1"/>
        <v>14443.199999999999</v>
      </c>
      <c r="N127" s="212"/>
    </row>
    <row r="128" spans="2:14" x14ac:dyDescent="0.25">
      <c r="B128" s="103">
        <v>45717</v>
      </c>
      <c r="C128" s="103">
        <v>45717</v>
      </c>
      <c r="D128" s="126">
        <v>3773</v>
      </c>
      <c r="E128" s="105" t="s">
        <v>276</v>
      </c>
      <c r="F128" s="128" t="s">
        <v>224</v>
      </c>
      <c r="G128" s="104" t="s">
        <v>146</v>
      </c>
      <c r="H128" s="128"/>
      <c r="I128" s="128">
        <v>880</v>
      </c>
      <c r="J128" s="95">
        <v>38</v>
      </c>
      <c r="K128" s="320">
        <v>50.15</v>
      </c>
      <c r="L128" s="96">
        <f t="shared" si="1"/>
        <v>1905.7</v>
      </c>
      <c r="N128" s="212"/>
    </row>
    <row r="129" spans="2:14" x14ac:dyDescent="0.25">
      <c r="B129" s="103">
        <v>45717</v>
      </c>
      <c r="C129" s="103">
        <v>45717</v>
      </c>
      <c r="D129" s="130">
        <v>15207</v>
      </c>
      <c r="E129" s="105" t="s">
        <v>277</v>
      </c>
      <c r="F129" s="128" t="s">
        <v>224</v>
      </c>
      <c r="G129" s="104" t="s">
        <v>146</v>
      </c>
      <c r="H129" s="128"/>
      <c r="I129" s="128">
        <v>0</v>
      </c>
      <c r="J129" s="95">
        <v>2</v>
      </c>
      <c r="K129" s="320">
        <v>1416</v>
      </c>
      <c r="L129" s="96">
        <f t="shared" si="1"/>
        <v>2832</v>
      </c>
      <c r="N129" s="212"/>
    </row>
    <row r="130" spans="2:14" x14ac:dyDescent="0.25">
      <c r="B130" s="103">
        <v>45717</v>
      </c>
      <c r="C130" s="103">
        <v>45717</v>
      </c>
      <c r="D130" s="126">
        <v>7619</v>
      </c>
      <c r="E130" s="105" t="s">
        <v>278</v>
      </c>
      <c r="F130" s="128" t="s">
        <v>224</v>
      </c>
      <c r="G130" s="104" t="s">
        <v>146</v>
      </c>
      <c r="H130" s="128"/>
      <c r="I130" s="128">
        <v>6500</v>
      </c>
      <c r="J130" s="95">
        <v>385</v>
      </c>
      <c r="K130" s="320">
        <v>5.6</v>
      </c>
      <c r="L130" s="96">
        <f t="shared" si="1"/>
        <v>2156</v>
      </c>
      <c r="N130" s="212"/>
    </row>
    <row r="131" spans="2:14" x14ac:dyDescent="0.25">
      <c r="B131" s="103">
        <v>45717</v>
      </c>
      <c r="C131" s="103">
        <v>45717</v>
      </c>
      <c r="D131" s="126">
        <v>4549</v>
      </c>
      <c r="E131" s="105" t="s">
        <v>279</v>
      </c>
      <c r="F131" s="128" t="s">
        <v>224</v>
      </c>
      <c r="G131" s="104" t="s">
        <v>146</v>
      </c>
      <c r="H131" s="128"/>
      <c r="I131" s="128">
        <v>0</v>
      </c>
      <c r="J131" s="95">
        <v>101</v>
      </c>
      <c r="K131" s="319">
        <v>20.059999999999999</v>
      </c>
      <c r="L131" s="96">
        <f t="shared" si="1"/>
        <v>2026.06</v>
      </c>
      <c r="N131" s="212"/>
    </row>
    <row r="132" spans="2:14" x14ac:dyDescent="0.25">
      <c r="B132" s="103">
        <v>45717</v>
      </c>
      <c r="C132" s="103">
        <v>45717</v>
      </c>
      <c r="D132" s="126">
        <v>14835</v>
      </c>
      <c r="E132" s="105" t="s">
        <v>280</v>
      </c>
      <c r="F132" s="128" t="s">
        <v>224</v>
      </c>
      <c r="G132" s="104" t="s">
        <v>177</v>
      </c>
      <c r="H132" s="128"/>
      <c r="I132" s="128">
        <v>210</v>
      </c>
      <c r="J132" s="95">
        <v>34</v>
      </c>
      <c r="K132" s="320">
        <v>215</v>
      </c>
      <c r="L132" s="96">
        <f t="shared" si="1"/>
        <v>7310</v>
      </c>
      <c r="N132" s="212"/>
    </row>
    <row r="133" spans="2:14" x14ac:dyDescent="0.25">
      <c r="B133" s="103">
        <v>45717</v>
      </c>
      <c r="C133" s="103">
        <v>45717</v>
      </c>
      <c r="D133" s="130">
        <v>21533</v>
      </c>
      <c r="E133" s="105" t="s">
        <v>281</v>
      </c>
      <c r="F133" s="128" t="s">
        <v>224</v>
      </c>
      <c r="G133" s="104" t="s">
        <v>146</v>
      </c>
      <c r="H133" s="128"/>
      <c r="I133" s="128">
        <v>4</v>
      </c>
      <c r="J133" s="95">
        <v>272</v>
      </c>
      <c r="K133" s="320">
        <v>236</v>
      </c>
      <c r="L133" s="96">
        <f t="shared" si="1"/>
        <v>64192</v>
      </c>
      <c r="N133" s="212"/>
    </row>
    <row r="134" spans="2:14" x14ac:dyDescent="0.25">
      <c r="B134" s="103">
        <v>45717</v>
      </c>
      <c r="C134" s="103">
        <v>45717</v>
      </c>
      <c r="D134" s="130">
        <v>3775</v>
      </c>
      <c r="E134" s="105" t="s">
        <v>282</v>
      </c>
      <c r="F134" s="128" t="s">
        <v>224</v>
      </c>
      <c r="G134" s="104" t="s">
        <v>146</v>
      </c>
      <c r="H134" s="128"/>
      <c r="I134" s="128">
        <v>6</v>
      </c>
      <c r="J134" s="95">
        <v>363</v>
      </c>
      <c r="K134" s="320">
        <v>20.16</v>
      </c>
      <c r="L134" s="96">
        <f t="shared" si="1"/>
        <v>7318.08</v>
      </c>
      <c r="N134" s="212"/>
    </row>
    <row r="135" spans="2:14" x14ac:dyDescent="0.25">
      <c r="B135" s="103">
        <v>45717</v>
      </c>
      <c r="C135" s="103">
        <v>45717</v>
      </c>
      <c r="D135" s="126">
        <v>18352</v>
      </c>
      <c r="E135" s="105" t="s">
        <v>283</v>
      </c>
      <c r="F135" s="128" t="s">
        <v>224</v>
      </c>
      <c r="G135" s="104" t="s">
        <v>148</v>
      </c>
      <c r="H135" s="128"/>
      <c r="I135" s="128">
        <v>3</v>
      </c>
      <c r="J135" s="95">
        <v>5</v>
      </c>
      <c r="K135" s="320">
        <v>1480</v>
      </c>
      <c r="L135" s="96">
        <f t="shared" si="1"/>
        <v>7400</v>
      </c>
      <c r="N135" s="212"/>
    </row>
    <row r="136" spans="2:14" x14ac:dyDescent="0.25">
      <c r="B136" s="103">
        <v>45717</v>
      </c>
      <c r="C136" s="103">
        <v>45717</v>
      </c>
      <c r="D136" s="126">
        <v>7491</v>
      </c>
      <c r="E136" s="105" t="s">
        <v>284</v>
      </c>
      <c r="F136" s="128" t="s">
        <v>224</v>
      </c>
      <c r="G136" s="104" t="s">
        <v>146</v>
      </c>
      <c r="H136" s="128"/>
      <c r="I136" s="128">
        <v>108</v>
      </c>
      <c r="J136" s="95">
        <v>724</v>
      </c>
      <c r="K136" s="320">
        <v>18.68</v>
      </c>
      <c r="L136" s="96">
        <f t="shared" si="1"/>
        <v>13524.32</v>
      </c>
      <c r="N136" s="212"/>
    </row>
    <row r="137" spans="2:14" x14ac:dyDescent="0.25">
      <c r="B137" s="103">
        <v>45717</v>
      </c>
      <c r="C137" s="103">
        <v>45717</v>
      </c>
      <c r="D137" s="126">
        <v>16045</v>
      </c>
      <c r="E137" s="105" t="s">
        <v>285</v>
      </c>
      <c r="F137" s="128" t="s">
        <v>286</v>
      </c>
      <c r="G137" s="104" t="s">
        <v>146</v>
      </c>
      <c r="H137" s="128"/>
      <c r="I137" s="128">
        <v>0</v>
      </c>
      <c r="J137" s="95">
        <v>2109</v>
      </c>
      <c r="K137" s="320">
        <v>38</v>
      </c>
      <c r="L137" s="96">
        <f t="shared" ref="L137:L200" si="2">J137*K137</f>
        <v>80142</v>
      </c>
      <c r="N137" s="212"/>
    </row>
    <row r="138" spans="2:14" ht="30" x14ac:dyDescent="0.25">
      <c r="B138" s="103">
        <v>45717</v>
      </c>
      <c r="C138" s="103">
        <v>45717</v>
      </c>
      <c r="D138" s="126">
        <v>19283</v>
      </c>
      <c r="E138" s="105" t="s">
        <v>287</v>
      </c>
      <c r="F138" s="128" t="s">
        <v>286</v>
      </c>
      <c r="G138" s="104" t="s">
        <v>146</v>
      </c>
      <c r="H138" s="128"/>
      <c r="I138" s="128">
        <v>0</v>
      </c>
      <c r="J138" s="95">
        <v>2</v>
      </c>
      <c r="K138" s="320">
        <v>40</v>
      </c>
      <c r="L138" s="96">
        <f t="shared" si="2"/>
        <v>80</v>
      </c>
      <c r="N138" s="212"/>
    </row>
    <row r="139" spans="2:14" x14ac:dyDescent="0.25">
      <c r="B139" s="103">
        <v>45717</v>
      </c>
      <c r="C139" s="103">
        <v>45717</v>
      </c>
      <c r="D139" s="130">
        <v>9979</v>
      </c>
      <c r="E139" s="105" t="s">
        <v>288</v>
      </c>
      <c r="F139" s="128" t="s">
        <v>286</v>
      </c>
      <c r="G139" s="104" t="s">
        <v>146</v>
      </c>
      <c r="H139" s="128"/>
      <c r="I139" s="128">
        <v>454</v>
      </c>
      <c r="J139" s="95">
        <v>1307</v>
      </c>
      <c r="K139" s="320">
        <v>29.24</v>
      </c>
      <c r="L139" s="96">
        <f t="shared" si="2"/>
        <v>38216.68</v>
      </c>
      <c r="N139" s="212"/>
    </row>
    <row r="140" spans="2:14" x14ac:dyDescent="0.25">
      <c r="B140" s="103">
        <v>45717</v>
      </c>
      <c r="C140" s="103">
        <v>45717</v>
      </c>
      <c r="D140" s="130">
        <v>9794</v>
      </c>
      <c r="E140" s="105" t="s">
        <v>289</v>
      </c>
      <c r="F140" s="128" t="s">
        <v>286</v>
      </c>
      <c r="G140" s="104" t="s">
        <v>146</v>
      </c>
      <c r="H140" s="128"/>
      <c r="I140" s="128">
        <v>700</v>
      </c>
      <c r="J140" s="95">
        <v>24800</v>
      </c>
      <c r="K140" s="320">
        <v>3.62</v>
      </c>
      <c r="L140" s="96">
        <f t="shared" si="2"/>
        <v>89776</v>
      </c>
      <c r="N140" s="212"/>
    </row>
    <row r="141" spans="2:14" ht="30" x14ac:dyDescent="0.25">
      <c r="B141" s="103">
        <v>45717</v>
      </c>
      <c r="C141" s="103">
        <v>45717</v>
      </c>
      <c r="D141" s="130">
        <v>16145</v>
      </c>
      <c r="E141" s="105" t="s">
        <v>290</v>
      </c>
      <c r="F141" s="128" t="s">
        <v>286</v>
      </c>
      <c r="G141" s="104" t="s">
        <v>146</v>
      </c>
      <c r="H141" s="128"/>
      <c r="I141" s="128">
        <v>0</v>
      </c>
      <c r="J141" s="95">
        <v>57</v>
      </c>
      <c r="K141" s="320">
        <v>240</v>
      </c>
      <c r="L141" s="96">
        <f t="shared" si="2"/>
        <v>13680</v>
      </c>
      <c r="N141" s="212"/>
    </row>
    <row r="142" spans="2:14" x14ac:dyDescent="0.25">
      <c r="B142" s="103">
        <v>45717</v>
      </c>
      <c r="C142" s="103">
        <v>45717</v>
      </c>
      <c r="D142" s="130">
        <v>16148</v>
      </c>
      <c r="E142" s="105" t="s">
        <v>291</v>
      </c>
      <c r="F142" s="128" t="s">
        <v>286</v>
      </c>
      <c r="G142" s="104" t="s">
        <v>146</v>
      </c>
      <c r="H142" s="128"/>
      <c r="I142" s="128">
        <v>0</v>
      </c>
      <c r="J142" s="95">
        <v>5</v>
      </c>
      <c r="K142" s="319">
        <v>240</v>
      </c>
      <c r="L142" s="96">
        <f t="shared" si="2"/>
        <v>1200</v>
      </c>
      <c r="N142" s="212"/>
    </row>
    <row r="143" spans="2:14" x14ac:dyDescent="0.25">
      <c r="B143" s="103">
        <v>45717</v>
      </c>
      <c r="C143" s="103">
        <v>45717</v>
      </c>
      <c r="D143" s="130">
        <v>16271</v>
      </c>
      <c r="E143" s="105" t="s">
        <v>292</v>
      </c>
      <c r="F143" s="128" t="s">
        <v>286</v>
      </c>
      <c r="G143" s="104" t="s">
        <v>147</v>
      </c>
      <c r="H143" s="128"/>
      <c r="I143" s="128">
        <v>15</v>
      </c>
      <c r="J143" s="95">
        <v>69</v>
      </c>
      <c r="K143" s="319">
        <v>318</v>
      </c>
      <c r="L143" s="96">
        <f t="shared" si="2"/>
        <v>21942</v>
      </c>
      <c r="N143" s="212"/>
    </row>
    <row r="144" spans="2:14" ht="30" x14ac:dyDescent="0.25">
      <c r="B144" s="103">
        <v>45717</v>
      </c>
      <c r="C144" s="103">
        <v>45717</v>
      </c>
      <c r="D144" s="130">
        <v>16259</v>
      </c>
      <c r="E144" s="105" t="s">
        <v>293</v>
      </c>
      <c r="F144" s="128" t="s">
        <v>286</v>
      </c>
      <c r="G144" s="104" t="s">
        <v>146</v>
      </c>
      <c r="H144" s="128"/>
      <c r="I144" s="128">
        <v>0</v>
      </c>
      <c r="J144" s="95">
        <v>7</v>
      </c>
      <c r="K144" s="319">
        <v>120</v>
      </c>
      <c r="L144" s="96">
        <f t="shared" si="2"/>
        <v>840</v>
      </c>
      <c r="N144" s="212"/>
    </row>
    <row r="145" spans="2:14" x14ac:dyDescent="0.25">
      <c r="B145" s="103">
        <v>45717</v>
      </c>
      <c r="C145" s="103">
        <v>45717</v>
      </c>
      <c r="D145" s="130">
        <v>16151</v>
      </c>
      <c r="E145" s="105" t="s">
        <v>294</v>
      </c>
      <c r="F145" s="128" t="s">
        <v>286</v>
      </c>
      <c r="G145" s="104" t="s">
        <v>146</v>
      </c>
      <c r="H145" s="128"/>
      <c r="I145" s="128">
        <v>0</v>
      </c>
      <c r="J145" s="95">
        <v>25</v>
      </c>
      <c r="K145" s="320">
        <v>120</v>
      </c>
      <c r="L145" s="96">
        <f t="shared" si="2"/>
        <v>3000</v>
      </c>
      <c r="N145" s="212"/>
    </row>
    <row r="146" spans="2:14" x14ac:dyDescent="0.25">
      <c r="B146" s="103">
        <v>45717</v>
      </c>
      <c r="C146" s="103">
        <v>45717</v>
      </c>
      <c r="D146" s="130">
        <v>16156</v>
      </c>
      <c r="E146" s="105" t="s">
        <v>295</v>
      </c>
      <c r="F146" s="128" t="s">
        <v>286</v>
      </c>
      <c r="G146" s="104" t="s">
        <v>146</v>
      </c>
      <c r="H146" s="128"/>
      <c r="I146" s="128">
        <v>15</v>
      </c>
      <c r="J146" s="95">
        <v>60</v>
      </c>
      <c r="K146" s="319">
        <v>123.9</v>
      </c>
      <c r="L146" s="96">
        <f t="shared" si="2"/>
        <v>7434</v>
      </c>
      <c r="N146" s="212"/>
    </row>
    <row r="147" spans="2:14" x14ac:dyDescent="0.25">
      <c r="B147" s="103">
        <v>45717</v>
      </c>
      <c r="C147" s="103">
        <v>45717</v>
      </c>
      <c r="D147" s="130">
        <v>21603</v>
      </c>
      <c r="E147" s="105" t="s">
        <v>296</v>
      </c>
      <c r="F147" s="128" t="s">
        <v>286</v>
      </c>
      <c r="G147" s="104" t="s">
        <v>146</v>
      </c>
      <c r="H147" s="128"/>
      <c r="I147" s="128">
        <v>0</v>
      </c>
      <c r="J147" s="95">
        <v>200</v>
      </c>
      <c r="K147" s="319">
        <v>24.2</v>
      </c>
      <c r="L147" s="96">
        <f t="shared" si="2"/>
        <v>4840</v>
      </c>
      <c r="N147" s="212"/>
    </row>
    <row r="148" spans="2:14" ht="30" x14ac:dyDescent="0.25">
      <c r="B148" s="103">
        <v>45717</v>
      </c>
      <c r="C148" s="103">
        <v>45717</v>
      </c>
      <c r="D148" s="126">
        <v>13476</v>
      </c>
      <c r="E148" s="105" t="s">
        <v>297</v>
      </c>
      <c r="F148" s="128" t="s">
        <v>286</v>
      </c>
      <c r="G148" s="104" t="s">
        <v>146</v>
      </c>
      <c r="H148" s="128"/>
      <c r="I148" s="128">
        <v>0</v>
      </c>
      <c r="J148" s="95">
        <v>3</v>
      </c>
      <c r="K148" s="320">
        <v>120</v>
      </c>
      <c r="L148" s="96">
        <f t="shared" si="2"/>
        <v>360</v>
      </c>
      <c r="N148" s="212"/>
    </row>
    <row r="149" spans="2:14" ht="30" x14ac:dyDescent="0.25">
      <c r="B149" s="103">
        <v>45717</v>
      </c>
      <c r="C149" s="103">
        <v>45717</v>
      </c>
      <c r="D149" s="130">
        <v>12530</v>
      </c>
      <c r="E149" s="105" t="s">
        <v>298</v>
      </c>
      <c r="F149" s="128" t="s">
        <v>286</v>
      </c>
      <c r="G149" s="104" t="s">
        <v>146</v>
      </c>
      <c r="H149" s="128"/>
      <c r="I149" s="128">
        <v>0</v>
      </c>
      <c r="J149" s="95">
        <v>27</v>
      </c>
      <c r="K149" s="320">
        <v>180</v>
      </c>
      <c r="L149" s="96">
        <f t="shared" si="2"/>
        <v>4860</v>
      </c>
      <c r="N149" s="212"/>
    </row>
    <row r="150" spans="2:14" ht="30" x14ac:dyDescent="0.25">
      <c r="B150" s="103">
        <v>45717</v>
      </c>
      <c r="C150" s="103">
        <v>45717</v>
      </c>
      <c r="D150" s="126">
        <v>12531</v>
      </c>
      <c r="E150" s="105" t="s">
        <v>299</v>
      </c>
      <c r="F150" s="128" t="s">
        <v>286</v>
      </c>
      <c r="G150" s="104" t="s">
        <v>146</v>
      </c>
      <c r="H150" s="128"/>
      <c r="I150" s="128">
        <v>0</v>
      </c>
      <c r="J150" s="95">
        <v>4</v>
      </c>
      <c r="K150" s="320">
        <v>240</v>
      </c>
      <c r="L150" s="96">
        <f t="shared" si="2"/>
        <v>960</v>
      </c>
      <c r="N150" s="212"/>
    </row>
    <row r="151" spans="2:14" ht="30" x14ac:dyDescent="0.25">
      <c r="B151" s="103">
        <v>45717</v>
      </c>
      <c r="C151" s="103">
        <v>45717</v>
      </c>
      <c r="D151" s="126">
        <v>10589</v>
      </c>
      <c r="E151" s="105" t="s">
        <v>300</v>
      </c>
      <c r="F151" s="128" t="s">
        <v>286</v>
      </c>
      <c r="G151" s="104" t="s">
        <v>146</v>
      </c>
      <c r="H151" s="128"/>
      <c r="I151" s="128">
        <v>0</v>
      </c>
      <c r="J151" s="95">
        <v>10</v>
      </c>
      <c r="K151" s="321">
        <v>283.2</v>
      </c>
      <c r="L151" s="96">
        <f t="shared" si="2"/>
        <v>2832</v>
      </c>
      <c r="N151" s="212"/>
    </row>
    <row r="152" spans="2:14" ht="30" x14ac:dyDescent="0.25">
      <c r="B152" s="103">
        <v>45717</v>
      </c>
      <c r="C152" s="103">
        <v>45717</v>
      </c>
      <c r="D152" s="130">
        <v>10604</v>
      </c>
      <c r="E152" s="105" t="s">
        <v>301</v>
      </c>
      <c r="F152" s="128" t="s">
        <v>286</v>
      </c>
      <c r="G152" s="104" t="s">
        <v>146</v>
      </c>
      <c r="H152" s="128"/>
      <c r="I152" s="128">
        <v>0</v>
      </c>
      <c r="J152" s="95">
        <v>69</v>
      </c>
      <c r="K152" s="320">
        <v>240</v>
      </c>
      <c r="L152" s="96">
        <f t="shared" si="2"/>
        <v>16560</v>
      </c>
      <c r="N152" s="212"/>
    </row>
    <row r="153" spans="2:14" ht="30" x14ac:dyDescent="0.25">
      <c r="B153" s="103">
        <v>45717</v>
      </c>
      <c r="C153" s="103">
        <v>45717</v>
      </c>
      <c r="D153" s="130">
        <v>21597</v>
      </c>
      <c r="E153" s="105" t="s">
        <v>302</v>
      </c>
      <c r="F153" s="128" t="s">
        <v>286</v>
      </c>
      <c r="G153" s="104" t="s">
        <v>146</v>
      </c>
      <c r="H153" s="128"/>
      <c r="I153" s="128">
        <v>0</v>
      </c>
      <c r="J153" s="95">
        <v>73</v>
      </c>
      <c r="K153" s="321">
        <v>180</v>
      </c>
      <c r="L153" s="96">
        <f t="shared" si="2"/>
        <v>13140</v>
      </c>
      <c r="N153" s="212"/>
    </row>
    <row r="154" spans="2:14" ht="60" x14ac:dyDescent="0.25">
      <c r="B154" s="103">
        <v>45717</v>
      </c>
      <c r="C154" s="103">
        <v>45717</v>
      </c>
      <c r="D154" s="126">
        <v>11425</v>
      </c>
      <c r="E154" s="105" t="s">
        <v>303</v>
      </c>
      <c r="F154" s="128" t="s">
        <v>286</v>
      </c>
      <c r="G154" s="104" t="s">
        <v>146</v>
      </c>
      <c r="H154" s="128"/>
      <c r="I154" s="128">
        <v>0</v>
      </c>
      <c r="J154" s="95">
        <v>57</v>
      </c>
      <c r="K154" s="320">
        <v>224.2</v>
      </c>
      <c r="L154" s="96">
        <f t="shared" si="2"/>
        <v>12779.4</v>
      </c>
      <c r="N154" s="212"/>
    </row>
    <row r="155" spans="2:14" ht="75" x14ac:dyDescent="0.25">
      <c r="B155" s="103">
        <v>45717</v>
      </c>
      <c r="C155" s="103">
        <v>45717</v>
      </c>
      <c r="D155" s="130">
        <v>10582</v>
      </c>
      <c r="E155" s="105" t="s">
        <v>304</v>
      </c>
      <c r="F155" s="128" t="s">
        <v>286</v>
      </c>
      <c r="G155" s="104" t="s">
        <v>146</v>
      </c>
      <c r="H155" s="128"/>
      <c r="I155" s="128">
        <v>0</v>
      </c>
      <c r="J155" s="95">
        <v>32</v>
      </c>
      <c r="K155" s="320">
        <v>240</v>
      </c>
      <c r="L155" s="96">
        <f t="shared" si="2"/>
        <v>7680</v>
      </c>
      <c r="N155" s="212"/>
    </row>
    <row r="156" spans="2:14" ht="30" x14ac:dyDescent="0.25">
      <c r="B156" s="103">
        <v>45717</v>
      </c>
      <c r="C156" s="103">
        <v>45717</v>
      </c>
      <c r="D156" s="130">
        <v>10583</v>
      </c>
      <c r="E156" s="105" t="s">
        <v>305</v>
      </c>
      <c r="F156" s="128" t="s">
        <v>286</v>
      </c>
      <c r="G156" s="104" t="s">
        <v>146</v>
      </c>
      <c r="H156" s="128"/>
      <c r="I156" s="128">
        <v>0</v>
      </c>
      <c r="J156" s="95">
        <v>1</v>
      </c>
      <c r="K156" s="320">
        <v>240</v>
      </c>
      <c r="L156" s="96">
        <f t="shared" si="2"/>
        <v>240</v>
      </c>
      <c r="N156" s="212"/>
    </row>
    <row r="157" spans="2:14" ht="45" x14ac:dyDescent="0.25">
      <c r="B157" s="103">
        <v>45717</v>
      </c>
      <c r="C157" s="103">
        <v>45717</v>
      </c>
      <c r="D157" s="130">
        <v>10592</v>
      </c>
      <c r="E157" s="105" t="s">
        <v>306</v>
      </c>
      <c r="F157" s="128" t="s">
        <v>286</v>
      </c>
      <c r="G157" s="104" t="s">
        <v>146</v>
      </c>
      <c r="H157" s="128"/>
      <c r="I157" s="128">
        <v>0</v>
      </c>
      <c r="J157" s="95">
        <v>7</v>
      </c>
      <c r="K157" s="320">
        <v>240</v>
      </c>
      <c r="L157" s="96">
        <f t="shared" si="2"/>
        <v>1680</v>
      </c>
      <c r="N157" s="212"/>
    </row>
    <row r="158" spans="2:14" ht="30" x14ac:dyDescent="0.25">
      <c r="B158" s="103">
        <v>45717</v>
      </c>
      <c r="C158" s="103">
        <v>45717</v>
      </c>
      <c r="D158" s="126">
        <v>10256</v>
      </c>
      <c r="E158" s="105" t="s">
        <v>307</v>
      </c>
      <c r="F158" s="128" t="s">
        <v>286</v>
      </c>
      <c r="G158" s="104" t="s">
        <v>146</v>
      </c>
      <c r="H158" s="128"/>
      <c r="I158" s="128">
        <v>0</v>
      </c>
      <c r="J158" s="95">
        <v>5</v>
      </c>
      <c r="K158" s="319">
        <v>240</v>
      </c>
      <c r="L158" s="96">
        <f t="shared" si="2"/>
        <v>1200</v>
      </c>
      <c r="N158" s="212"/>
    </row>
    <row r="159" spans="2:14" ht="45" x14ac:dyDescent="0.25">
      <c r="B159" s="103">
        <v>45717</v>
      </c>
      <c r="C159" s="103">
        <v>45717</v>
      </c>
      <c r="D159" s="130">
        <v>21598</v>
      </c>
      <c r="E159" s="105" t="s">
        <v>308</v>
      </c>
      <c r="F159" s="128" t="s">
        <v>286</v>
      </c>
      <c r="G159" s="104" t="s">
        <v>146</v>
      </c>
      <c r="H159" s="128"/>
      <c r="I159" s="128">
        <v>0</v>
      </c>
      <c r="J159" s="95">
        <v>10</v>
      </c>
      <c r="K159" s="319">
        <v>180</v>
      </c>
      <c r="L159" s="96">
        <f t="shared" si="2"/>
        <v>1800</v>
      </c>
      <c r="N159" s="212"/>
    </row>
    <row r="160" spans="2:14" ht="30" x14ac:dyDescent="0.25">
      <c r="B160" s="103">
        <v>45717</v>
      </c>
      <c r="C160" s="103">
        <v>45717</v>
      </c>
      <c r="D160" s="130">
        <v>16600</v>
      </c>
      <c r="E160" s="105" t="s">
        <v>309</v>
      </c>
      <c r="F160" s="128" t="s">
        <v>286</v>
      </c>
      <c r="G160" s="104" t="s">
        <v>146</v>
      </c>
      <c r="H160" s="128"/>
      <c r="I160" s="128">
        <v>0</v>
      </c>
      <c r="J160" s="95">
        <v>16</v>
      </c>
      <c r="K160" s="319">
        <v>220</v>
      </c>
      <c r="L160" s="96">
        <f t="shared" si="2"/>
        <v>3520</v>
      </c>
      <c r="N160" s="212"/>
    </row>
    <row r="161" spans="2:14" ht="30" x14ac:dyDescent="0.25">
      <c r="B161" s="103">
        <v>45717</v>
      </c>
      <c r="C161" s="103">
        <v>45717</v>
      </c>
      <c r="D161" s="130">
        <v>12361</v>
      </c>
      <c r="E161" s="105" t="s">
        <v>310</v>
      </c>
      <c r="F161" s="128" t="s">
        <v>286</v>
      </c>
      <c r="G161" s="104" t="s">
        <v>146</v>
      </c>
      <c r="H161" s="128"/>
      <c r="I161" s="128">
        <v>0</v>
      </c>
      <c r="J161" s="95">
        <v>26</v>
      </c>
      <c r="K161" s="320">
        <v>220</v>
      </c>
      <c r="L161" s="96">
        <f t="shared" si="2"/>
        <v>5720</v>
      </c>
      <c r="N161" s="212"/>
    </row>
    <row r="162" spans="2:14" ht="30" x14ac:dyDescent="0.25">
      <c r="B162" s="103">
        <v>45717</v>
      </c>
      <c r="C162" s="103">
        <v>45717</v>
      </c>
      <c r="D162" s="130">
        <v>12813</v>
      </c>
      <c r="E162" s="105" t="s">
        <v>311</v>
      </c>
      <c r="F162" s="128" t="s">
        <v>286</v>
      </c>
      <c r="G162" s="104" t="s">
        <v>146</v>
      </c>
      <c r="H162" s="128"/>
      <c r="I162" s="128">
        <v>0</v>
      </c>
      <c r="J162" s="95">
        <v>20</v>
      </c>
      <c r="K162" s="320">
        <v>230</v>
      </c>
      <c r="L162" s="96">
        <f t="shared" si="2"/>
        <v>4600</v>
      </c>
      <c r="N162" s="212"/>
    </row>
    <row r="163" spans="2:14" ht="30" x14ac:dyDescent="0.25">
      <c r="B163" s="103">
        <v>45717</v>
      </c>
      <c r="C163" s="103">
        <v>45717</v>
      </c>
      <c r="D163" s="130">
        <v>13657</v>
      </c>
      <c r="E163" s="105" t="s">
        <v>312</v>
      </c>
      <c r="F163" s="128" t="s">
        <v>286</v>
      </c>
      <c r="G163" s="104" t="s">
        <v>146</v>
      </c>
      <c r="H163" s="128"/>
      <c r="I163" s="128">
        <v>0</v>
      </c>
      <c r="J163" s="95">
        <v>5</v>
      </c>
      <c r="K163" s="320">
        <v>120</v>
      </c>
      <c r="L163" s="96">
        <f t="shared" si="2"/>
        <v>600</v>
      </c>
      <c r="N163" s="212"/>
    </row>
    <row r="164" spans="2:14" ht="30" x14ac:dyDescent="0.25">
      <c r="B164" s="103">
        <v>45717</v>
      </c>
      <c r="C164" s="103">
        <v>45717</v>
      </c>
      <c r="D164" s="126">
        <v>21596</v>
      </c>
      <c r="E164" s="105" t="s">
        <v>313</v>
      </c>
      <c r="F164" s="128" t="s">
        <v>286</v>
      </c>
      <c r="G164" s="104" t="s">
        <v>146</v>
      </c>
      <c r="H164" s="128"/>
      <c r="I164" s="128">
        <v>0</v>
      </c>
      <c r="J164" s="95">
        <v>49</v>
      </c>
      <c r="K164" s="319">
        <v>275</v>
      </c>
      <c r="L164" s="96">
        <f t="shared" si="2"/>
        <v>13475</v>
      </c>
      <c r="N164" s="212"/>
    </row>
    <row r="165" spans="2:14" ht="30" x14ac:dyDescent="0.25">
      <c r="B165" s="103">
        <v>45717</v>
      </c>
      <c r="C165" s="103">
        <v>45717</v>
      </c>
      <c r="D165" s="126">
        <v>15804</v>
      </c>
      <c r="E165" s="105" t="s">
        <v>314</v>
      </c>
      <c r="F165" s="128" t="s">
        <v>286</v>
      </c>
      <c r="G165" s="104" t="s">
        <v>146</v>
      </c>
      <c r="H165" s="128"/>
      <c r="I165" s="128">
        <v>0</v>
      </c>
      <c r="J165" s="95">
        <v>1</v>
      </c>
      <c r="K165" s="320">
        <v>120</v>
      </c>
      <c r="L165" s="96">
        <f t="shared" si="2"/>
        <v>120</v>
      </c>
      <c r="N165" s="212"/>
    </row>
    <row r="166" spans="2:14" x14ac:dyDescent="0.25">
      <c r="B166" s="103">
        <v>45717</v>
      </c>
      <c r="C166" s="103">
        <v>45717</v>
      </c>
      <c r="D166" s="126">
        <v>16601</v>
      </c>
      <c r="E166" s="105" t="s">
        <v>315</v>
      </c>
      <c r="F166" s="128" t="s">
        <v>286</v>
      </c>
      <c r="G166" s="104" t="s">
        <v>146</v>
      </c>
      <c r="H166" s="128"/>
      <c r="I166" s="128">
        <v>0</v>
      </c>
      <c r="J166" s="95">
        <v>2</v>
      </c>
      <c r="K166" s="322">
        <v>120</v>
      </c>
      <c r="L166" s="96">
        <f t="shared" si="2"/>
        <v>240</v>
      </c>
      <c r="N166" s="212"/>
    </row>
    <row r="167" spans="2:14" ht="30" x14ac:dyDescent="0.25">
      <c r="B167" s="103">
        <v>45717</v>
      </c>
      <c r="C167" s="103">
        <v>45717</v>
      </c>
      <c r="D167" s="126">
        <v>18378</v>
      </c>
      <c r="E167" s="105" t="s">
        <v>316</v>
      </c>
      <c r="F167" s="128" t="s">
        <v>286</v>
      </c>
      <c r="G167" s="104" t="s">
        <v>146</v>
      </c>
      <c r="H167" s="128"/>
      <c r="I167" s="128">
        <v>0</v>
      </c>
      <c r="J167" s="95">
        <v>8</v>
      </c>
      <c r="K167" s="319">
        <v>120</v>
      </c>
      <c r="L167" s="96">
        <f t="shared" si="2"/>
        <v>960</v>
      </c>
      <c r="N167" s="212"/>
    </row>
    <row r="168" spans="2:14" x14ac:dyDescent="0.25">
      <c r="B168" s="103">
        <v>45717</v>
      </c>
      <c r="C168" s="103">
        <v>45717</v>
      </c>
      <c r="D168" s="130">
        <v>16536</v>
      </c>
      <c r="E168" s="105" t="s">
        <v>317</v>
      </c>
      <c r="F168" s="128" t="s">
        <v>286</v>
      </c>
      <c r="G168" s="104" t="s">
        <v>146</v>
      </c>
      <c r="H168" s="128"/>
      <c r="I168" s="128">
        <v>0</v>
      </c>
      <c r="J168" s="95">
        <v>19</v>
      </c>
      <c r="K168" s="320">
        <v>120</v>
      </c>
      <c r="L168" s="96">
        <f t="shared" si="2"/>
        <v>2280</v>
      </c>
      <c r="N168" s="212"/>
    </row>
    <row r="169" spans="2:14" ht="30" x14ac:dyDescent="0.25">
      <c r="B169" s="103">
        <v>45717</v>
      </c>
      <c r="C169" s="103">
        <v>45717</v>
      </c>
      <c r="D169" s="130">
        <v>18681</v>
      </c>
      <c r="E169" s="105" t="s">
        <v>318</v>
      </c>
      <c r="F169" s="128" t="s">
        <v>286</v>
      </c>
      <c r="G169" s="104" t="s">
        <v>146</v>
      </c>
      <c r="H169" s="128"/>
      <c r="I169" s="128">
        <v>0</v>
      </c>
      <c r="J169" s="95">
        <v>65</v>
      </c>
      <c r="K169" s="320">
        <v>180</v>
      </c>
      <c r="L169" s="96">
        <f t="shared" si="2"/>
        <v>11700</v>
      </c>
      <c r="N169" s="212"/>
    </row>
    <row r="170" spans="2:14" x14ac:dyDescent="0.25">
      <c r="B170" s="103">
        <v>45717</v>
      </c>
      <c r="C170" s="103">
        <v>45717</v>
      </c>
      <c r="D170" s="130">
        <v>7613</v>
      </c>
      <c r="E170" s="105" t="s">
        <v>319</v>
      </c>
      <c r="F170" s="128" t="s">
        <v>286</v>
      </c>
      <c r="G170" s="104" t="s">
        <v>146</v>
      </c>
      <c r="H170" s="128"/>
      <c r="I170" s="128">
        <v>2</v>
      </c>
      <c r="J170" s="95">
        <v>109</v>
      </c>
      <c r="K170" s="319">
        <v>180</v>
      </c>
      <c r="L170" s="96">
        <f t="shared" si="2"/>
        <v>19620</v>
      </c>
      <c r="N170" s="212"/>
    </row>
    <row r="171" spans="2:14" ht="30" x14ac:dyDescent="0.25">
      <c r="B171" s="103">
        <v>45717</v>
      </c>
      <c r="C171" s="103">
        <v>45717</v>
      </c>
      <c r="D171" s="126">
        <v>7615</v>
      </c>
      <c r="E171" s="105" t="s">
        <v>320</v>
      </c>
      <c r="F171" s="128" t="s">
        <v>286</v>
      </c>
      <c r="G171" s="104" t="s">
        <v>146</v>
      </c>
      <c r="H171" s="128"/>
      <c r="I171" s="128">
        <v>0</v>
      </c>
      <c r="J171" s="95">
        <v>44</v>
      </c>
      <c r="K171" s="319">
        <v>180</v>
      </c>
      <c r="L171" s="96">
        <f t="shared" si="2"/>
        <v>7920</v>
      </c>
      <c r="N171" s="212"/>
    </row>
    <row r="172" spans="2:14" ht="30" x14ac:dyDescent="0.25">
      <c r="B172" s="103">
        <v>45717</v>
      </c>
      <c r="C172" s="103">
        <v>45717</v>
      </c>
      <c r="D172" s="130">
        <v>7955</v>
      </c>
      <c r="E172" s="105" t="s">
        <v>321</v>
      </c>
      <c r="F172" s="128" t="s">
        <v>286</v>
      </c>
      <c r="G172" s="104" t="s">
        <v>146</v>
      </c>
      <c r="H172" s="128"/>
      <c r="I172" s="128">
        <v>0</v>
      </c>
      <c r="J172" s="95">
        <v>42</v>
      </c>
      <c r="K172" s="322">
        <v>180</v>
      </c>
      <c r="L172" s="96">
        <f t="shared" si="2"/>
        <v>7560</v>
      </c>
      <c r="N172" s="212"/>
    </row>
    <row r="173" spans="2:14" ht="30" x14ac:dyDescent="0.25">
      <c r="B173" s="103">
        <v>45717</v>
      </c>
      <c r="C173" s="103">
        <v>45717</v>
      </c>
      <c r="D173" s="126">
        <v>7957</v>
      </c>
      <c r="E173" s="105" t="s">
        <v>322</v>
      </c>
      <c r="F173" s="128" t="s">
        <v>286</v>
      </c>
      <c r="G173" s="104" t="s">
        <v>146</v>
      </c>
      <c r="H173" s="128"/>
      <c r="I173" s="128">
        <v>0</v>
      </c>
      <c r="J173" s="95">
        <v>65</v>
      </c>
      <c r="K173" s="320">
        <v>180</v>
      </c>
      <c r="L173" s="96">
        <f t="shared" si="2"/>
        <v>11700</v>
      </c>
      <c r="N173" s="212"/>
    </row>
    <row r="174" spans="2:14" x14ac:dyDescent="0.25">
      <c r="B174" s="103">
        <v>45717</v>
      </c>
      <c r="C174" s="103">
        <v>45717</v>
      </c>
      <c r="D174" s="126">
        <v>7956</v>
      </c>
      <c r="E174" s="105" t="s">
        <v>323</v>
      </c>
      <c r="F174" s="128" t="s">
        <v>286</v>
      </c>
      <c r="G174" s="104" t="s">
        <v>146</v>
      </c>
      <c r="H174" s="128"/>
      <c r="I174" s="128">
        <v>0</v>
      </c>
      <c r="J174" s="95">
        <v>55</v>
      </c>
      <c r="K174" s="319">
        <v>180</v>
      </c>
      <c r="L174" s="96">
        <f t="shared" si="2"/>
        <v>9900</v>
      </c>
      <c r="N174" s="212"/>
    </row>
    <row r="175" spans="2:14" ht="30" x14ac:dyDescent="0.25">
      <c r="B175" s="103">
        <v>45717</v>
      </c>
      <c r="C175" s="103">
        <v>45717</v>
      </c>
      <c r="D175" s="130">
        <v>7958</v>
      </c>
      <c r="E175" s="105" t="s">
        <v>324</v>
      </c>
      <c r="F175" s="128" t="s">
        <v>286</v>
      </c>
      <c r="G175" s="104" t="s">
        <v>146</v>
      </c>
      <c r="H175" s="128"/>
      <c r="I175" s="128">
        <v>0</v>
      </c>
      <c r="J175" s="95">
        <v>25</v>
      </c>
      <c r="K175" s="319">
        <v>180</v>
      </c>
      <c r="L175" s="96">
        <f t="shared" si="2"/>
        <v>4500</v>
      </c>
      <c r="N175" s="212"/>
    </row>
    <row r="176" spans="2:14" ht="30" x14ac:dyDescent="0.25">
      <c r="B176" s="103">
        <v>45717</v>
      </c>
      <c r="C176" s="103">
        <v>45717</v>
      </c>
      <c r="D176" s="130">
        <v>7953</v>
      </c>
      <c r="E176" s="105" t="s">
        <v>325</v>
      </c>
      <c r="F176" s="128" t="s">
        <v>286</v>
      </c>
      <c r="G176" s="104" t="s">
        <v>146</v>
      </c>
      <c r="H176" s="128"/>
      <c r="I176" s="128">
        <v>0</v>
      </c>
      <c r="J176" s="95">
        <v>24</v>
      </c>
      <c r="K176" s="320">
        <v>180</v>
      </c>
      <c r="L176" s="96">
        <f t="shared" si="2"/>
        <v>4320</v>
      </c>
      <c r="N176" s="212"/>
    </row>
    <row r="177" spans="2:14" ht="30" x14ac:dyDescent="0.25">
      <c r="B177" s="103">
        <v>45717</v>
      </c>
      <c r="C177" s="103">
        <v>45717</v>
      </c>
      <c r="D177" s="126">
        <v>16284</v>
      </c>
      <c r="E177" s="105" t="s">
        <v>326</v>
      </c>
      <c r="F177" s="128" t="s">
        <v>286</v>
      </c>
      <c r="G177" s="104" t="s">
        <v>146</v>
      </c>
      <c r="H177" s="128"/>
      <c r="I177" s="128">
        <v>0</v>
      </c>
      <c r="J177" s="95">
        <v>100</v>
      </c>
      <c r="K177" s="319">
        <v>215</v>
      </c>
      <c r="L177" s="96">
        <f t="shared" si="2"/>
        <v>21500</v>
      </c>
      <c r="N177" s="212"/>
    </row>
    <row r="178" spans="2:14" x14ac:dyDescent="0.25">
      <c r="B178" s="103">
        <v>45717</v>
      </c>
      <c r="C178" s="103">
        <v>45717</v>
      </c>
      <c r="D178" s="126">
        <v>18521</v>
      </c>
      <c r="E178" s="105" t="s">
        <v>327</v>
      </c>
      <c r="F178" s="128" t="s">
        <v>286</v>
      </c>
      <c r="G178" s="104" t="s">
        <v>146</v>
      </c>
      <c r="H178" s="128"/>
      <c r="I178" s="128">
        <v>15</v>
      </c>
      <c r="J178" s="95">
        <v>24</v>
      </c>
      <c r="K178" s="319">
        <v>125</v>
      </c>
      <c r="L178" s="96">
        <f t="shared" si="2"/>
        <v>3000</v>
      </c>
      <c r="N178" s="212"/>
    </row>
    <row r="179" spans="2:14" x14ac:dyDescent="0.25">
      <c r="B179" s="103">
        <v>45717</v>
      </c>
      <c r="C179" s="103">
        <v>45717</v>
      </c>
      <c r="D179" s="126">
        <v>9948</v>
      </c>
      <c r="E179" s="105" t="s">
        <v>328</v>
      </c>
      <c r="F179" s="128" t="s">
        <v>286</v>
      </c>
      <c r="G179" s="104" t="s">
        <v>146</v>
      </c>
      <c r="H179" s="128"/>
      <c r="I179" s="128">
        <v>0</v>
      </c>
      <c r="J179" s="95">
        <v>28</v>
      </c>
      <c r="K179" s="320">
        <v>115</v>
      </c>
      <c r="L179" s="96">
        <f t="shared" si="2"/>
        <v>3220</v>
      </c>
      <c r="N179" s="212"/>
    </row>
    <row r="180" spans="2:14" ht="30" x14ac:dyDescent="0.25">
      <c r="B180" s="103">
        <v>45717</v>
      </c>
      <c r="C180" s="103">
        <v>45717</v>
      </c>
      <c r="D180" s="130">
        <v>16194</v>
      </c>
      <c r="E180" s="105" t="s">
        <v>329</v>
      </c>
      <c r="F180" s="128" t="s">
        <v>286</v>
      </c>
      <c r="G180" s="104" t="s">
        <v>146</v>
      </c>
      <c r="H180" s="128"/>
      <c r="I180" s="128">
        <v>0</v>
      </c>
      <c r="J180" s="95">
        <v>3</v>
      </c>
      <c r="K180" s="320">
        <v>120</v>
      </c>
      <c r="L180" s="96">
        <f t="shared" si="2"/>
        <v>360</v>
      </c>
      <c r="N180" s="212"/>
    </row>
    <row r="181" spans="2:14" x14ac:dyDescent="0.25">
      <c r="B181" s="103">
        <v>45717</v>
      </c>
      <c r="C181" s="103">
        <v>45717</v>
      </c>
      <c r="D181" s="126">
        <v>16193</v>
      </c>
      <c r="E181" s="105" t="s">
        <v>330</v>
      </c>
      <c r="F181" s="128" t="s">
        <v>286</v>
      </c>
      <c r="G181" s="104" t="s">
        <v>146</v>
      </c>
      <c r="H181" s="128"/>
      <c r="I181" s="128">
        <v>0</v>
      </c>
      <c r="J181" s="95">
        <v>103</v>
      </c>
      <c r="K181" s="320">
        <v>120</v>
      </c>
      <c r="L181" s="96">
        <f t="shared" si="2"/>
        <v>12360</v>
      </c>
      <c r="N181" s="212"/>
    </row>
    <row r="182" spans="2:14" x14ac:dyDescent="0.25">
      <c r="B182" s="103">
        <v>45717</v>
      </c>
      <c r="C182" s="103">
        <v>45717</v>
      </c>
      <c r="D182" s="126">
        <v>16190</v>
      </c>
      <c r="E182" s="105" t="s">
        <v>331</v>
      </c>
      <c r="F182" s="128" t="s">
        <v>286</v>
      </c>
      <c r="G182" s="104" t="s">
        <v>146</v>
      </c>
      <c r="H182" s="128"/>
      <c r="I182" s="128">
        <v>0</v>
      </c>
      <c r="J182" s="95">
        <v>64</v>
      </c>
      <c r="K182" s="319">
        <v>180</v>
      </c>
      <c r="L182" s="96">
        <f t="shared" si="2"/>
        <v>11520</v>
      </c>
      <c r="N182" s="212"/>
    </row>
    <row r="183" spans="2:14" x14ac:dyDescent="0.25">
      <c r="B183" s="103">
        <v>45717</v>
      </c>
      <c r="C183" s="103">
        <v>45717</v>
      </c>
      <c r="D183" s="130">
        <v>16229</v>
      </c>
      <c r="E183" s="105" t="s">
        <v>332</v>
      </c>
      <c r="F183" s="128" t="s">
        <v>286</v>
      </c>
      <c r="G183" s="104" t="s">
        <v>146</v>
      </c>
      <c r="H183" s="128"/>
      <c r="I183" s="128">
        <v>0</v>
      </c>
      <c r="J183" s="95">
        <v>2</v>
      </c>
      <c r="K183" s="319">
        <v>40</v>
      </c>
      <c r="L183" s="96">
        <f t="shared" si="2"/>
        <v>80</v>
      </c>
      <c r="N183" s="212"/>
    </row>
    <row r="184" spans="2:14" x14ac:dyDescent="0.25">
      <c r="B184" s="103">
        <v>45717</v>
      </c>
      <c r="C184" s="103">
        <v>45717</v>
      </c>
      <c r="D184" s="126">
        <v>16197</v>
      </c>
      <c r="E184" s="105" t="s">
        <v>333</v>
      </c>
      <c r="F184" s="128" t="s">
        <v>286</v>
      </c>
      <c r="G184" s="104" t="s">
        <v>146</v>
      </c>
      <c r="H184" s="128"/>
      <c r="I184" s="128">
        <v>10</v>
      </c>
      <c r="J184" s="95">
        <v>52</v>
      </c>
      <c r="K184" s="319">
        <v>303.26</v>
      </c>
      <c r="L184" s="96">
        <f t="shared" si="2"/>
        <v>15769.52</v>
      </c>
      <c r="N184" s="212"/>
    </row>
    <row r="185" spans="2:14" x14ac:dyDescent="0.25">
      <c r="B185" s="103">
        <v>45717</v>
      </c>
      <c r="C185" s="103">
        <v>45717</v>
      </c>
      <c r="D185" s="130">
        <v>9949</v>
      </c>
      <c r="E185" s="105" t="s">
        <v>334</v>
      </c>
      <c r="F185" s="128" t="s">
        <v>286</v>
      </c>
      <c r="G185" s="104" t="s">
        <v>146</v>
      </c>
      <c r="H185" s="128"/>
      <c r="I185" s="128">
        <v>0</v>
      </c>
      <c r="J185" s="95">
        <v>1</v>
      </c>
      <c r="K185" s="321">
        <v>280</v>
      </c>
      <c r="L185" s="96">
        <f t="shared" si="2"/>
        <v>280</v>
      </c>
      <c r="N185" s="212"/>
    </row>
    <row r="186" spans="2:14" x14ac:dyDescent="0.25">
      <c r="B186" s="103">
        <v>45717</v>
      </c>
      <c r="C186" s="103">
        <v>45717</v>
      </c>
      <c r="D186" s="130">
        <v>20998</v>
      </c>
      <c r="E186" s="105" t="s">
        <v>335</v>
      </c>
      <c r="F186" s="128" t="s">
        <v>286</v>
      </c>
      <c r="G186" s="104" t="s">
        <v>146</v>
      </c>
      <c r="H186" s="128"/>
      <c r="I186" s="128">
        <v>0</v>
      </c>
      <c r="J186" s="95">
        <v>61</v>
      </c>
      <c r="K186" s="320">
        <v>79.06</v>
      </c>
      <c r="L186" s="96">
        <f t="shared" si="2"/>
        <v>4822.66</v>
      </c>
      <c r="N186" s="212"/>
    </row>
    <row r="187" spans="2:14" x14ac:dyDescent="0.25">
      <c r="B187" s="103">
        <v>45717</v>
      </c>
      <c r="C187" s="103">
        <v>45717</v>
      </c>
      <c r="D187" s="130">
        <v>16199</v>
      </c>
      <c r="E187" s="105" t="s">
        <v>336</v>
      </c>
      <c r="F187" s="128" t="s">
        <v>286</v>
      </c>
      <c r="G187" s="104" t="s">
        <v>146</v>
      </c>
      <c r="H187" s="128"/>
      <c r="I187" s="128">
        <v>0</v>
      </c>
      <c r="J187" s="95">
        <v>42</v>
      </c>
      <c r="K187" s="319">
        <v>147.5</v>
      </c>
      <c r="L187" s="96">
        <f t="shared" si="2"/>
        <v>6195</v>
      </c>
      <c r="N187" s="212"/>
    </row>
    <row r="188" spans="2:14" x14ac:dyDescent="0.25">
      <c r="B188" s="103">
        <v>45717</v>
      </c>
      <c r="C188" s="103">
        <v>45717</v>
      </c>
      <c r="D188" s="126">
        <v>16198</v>
      </c>
      <c r="E188" s="105" t="s">
        <v>337</v>
      </c>
      <c r="F188" s="128" t="s">
        <v>286</v>
      </c>
      <c r="G188" s="104" t="s">
        <v>146</v>
      </c>
      <c r="H188" s="128"/>
      <c r="I188" s="128">
        <v>0</v>
      </c>
      <c r="J188" s="95">
        <v>4</v>
      </c>
      <c r="K188" s="319">
        <v>180</v>
      </c>
      <c r="L188" s="96">
        <f t="shared" si="2"/>
        <v>720</v>
      </c>
      <c r="N188" s="212"/>
    </row>
    <row r="189" spans="2:14" ht="30" x14ac:dyDescent="0.25">
      <c r="B189" s="103">
        <v>45717</v>
      </c>
      <c r="C189" s="103">
        <v>45717</v>
      </c>
      <c r="D189" s="126">
        <v>11050</v>
      </c>
      <c r="E189" s="105" t="s">
        <v>338</v>
      </c>
      <c r="F189" s="128" t="s">
        <v>286</v>
      </c>
      <c r="G189" s="104" t="s">
        <v>146</v>
      </c>
      <c r="H189" s="128"/>
      <c r="I189" s="128">
        <v>0</v>
      </c>
      <c r="J189" s="95">
        <v>41</v>
      </c>
      <c r="K189" s="320">
        <v>120</v>
      </c>
      <c r="L189" s="96">
        <f t="shared" si="2"/>
        <v>4920</v>
      </c>
      <c r="N189" s="212"/>
    </row>
    <row r="190" spans="2:14" ht="30" x14ac:dyDescent="0.25">
      <c r="B190" s="103">
        <v>45717</v>
      </c>
      <c r="C190" s="103">
        <v>45717</v>
      </c>
      <c r="D190" s="126">
        <v>16166</v>
      </c>
      <c r="E190" s="105" t="s">
        <v>339</v>
      </c>
      <c r="F190" s="128" t="s">
        <v>286</v>
      </c>
      <c r="G190" s="104" t="s">
        <v>146</v>
      </c>
      <c r="H190" s="128"/>
      <c r="I190" s="128">
        <v>0</v>
      </c>
      <c r="J190" s="95">
        <v>125</v>
      </c>
      <c r="K190" s="319">
        <v>330.4</v>
      </c>
      <c r="L190" s="96">
        <f t="shared" si="2"/>
        <v>41300</v>
      </c>
      <c r="N190" s="212"/>
    </row>
    <row r="191" spans="2:14" ht="30" x14ac:dyDescent="0.25">
      <c r="B191" s="103">
        <v>45717</v>
      </c>
      <c r="C191" s="103">
        <v>45717</v>
      </c>
      <c r="D191" s="130">
        <v>16281</v>
      </c>
      <c r="E191" s="105" t="s">
        <v>340</v>
      </c>
      <c r="F191" s="128" t="s">
        <v>286</v>
      </c>
      <c r="G191" s="104" t="s">
        <v>146</v>
      </c>
      <c r="H191" s="128"/>
      <c r="I191" s="128">
        <v>0</v>
      </c>
      <c r="J191" s="95">
        <v>148</v>
      </c>
      <c r="K191" s="319">
        <v>180</v>
      </c>
      <c r="L191" s="96">
        <f t="shared" si="2"/>
        <v>26640</v>
      </c>
      <c r="N191" s="212"/>
    </row>
    <row r="192" spans="2:14" x14ac:dyDescent="0.25">
      <c r="B192" s="103">
        <v>45717</v>
      </c>
      <c r="C192" s="103">
        <v>45717</v>
      </c>
      <c r="D192" s="130">
        <v>16204</v>
      </c>
      <c r="E192" s="105" t="s">
        <v>341</v>
      </c>
      <c r="F192" s="128" t="s">
        <v>286</v>
      </c>
      <c r="G192" s="104" t="s">
        <v>146</v>
      </c>
      <c r="H192" s="128"/>
      <c r="I192" s="128">
        <v>0</v>
      </c>
      <c r="J192" s="95">
        <v>138</v>
      </c>
      <c r="K192" s="322">
        <v>120</v>
      </c>
      <c r="L192" s="96">
        <f t="shared" si="2"/>
        <v>16560</v>
      </c>
      <c r="N192" s="212"/>
    </row>
    <row r="193" spans="2:14" x14ac:dyDescent="0.25">
      <c r="B193" s="103">
        <v>45717</v>
      </c>
      <c r="C193" s="103">
        <v>45717</v>
      </c>
      <c r="D193" s="126">
        <v>16206</v>
      </c>
      <c r="E193" s="105" t="s">
        <v>342</v>
      </c>
      <c r="F193" s="128" t="s">
        <v>286</v>
      </c>
      <c r="G193" s="104" t="s">
        <v>146</v>
      </c>
      <c r="H193" s="128"/>
      <c r="I193" s="128">
        <v>0</v>
      </c>
      <c r="J193" s="95">
        <v>514</v>
      </c>
      <c r="K193" s="319">
        <v>253.7</v>
      </c>
      <c r="L193" s="96">
        <f t="shared" si="2"/>
        <v>130401.79999999999</v>
      </c>
      <c r="N193" s="212"/>
    </row>
    <row r="194" spans="2:14" x14ac:dyDescent="0.25">
      <c r="B194" s="103">
        <v>45717</v>
      </c>
      <c r="C194" s="103">
        <v>45717</v>
      </c>
      <c r="D194" s="126">
        <v>16207</v>
      </c>
      <c r="E194" s="105" t="s">
        <v>343</v>
      </c>
      <c r="F194" s="128" t="s">
        <v>286</v>
      </c>
      <c r="G194" s="104" t="s">
        <v>146</v>
      </c>
      <c r="H194" s="128"/>
      <c r="I194" s="128">
        <v>0</v>
      </c>
      <c r="J194" s="95">
        <v>7</v>
      </c>
      <c r="K194" s="320">
        <v>120</v>
      </c>
      <c r="L194" s="96">
        <f t="shared" si="2"/>
        <v>840</v>
      </c>
      <c r="N194" s="212"/>
    </row>
    <row r="195" spans="2:14" x14ac:dyDescent="0.25">
      <c r="B195" s="103">
        <v>45717</v>
      </c>
      <c r="C195" s="103">
        <v>45717</v>
      </c>
      <c r="D195" s="130">
        <v>16210</v>
      </c>
      <c r="E195" s="105" t="s">
        <v>344</v>
      </c>
      <c r="F195" s="128" t="s">
        <v>286</v>
      </c>
      <c r="G195" s="104" t="s">
        <v>146</v>
      </c>
      <c r="H195" s="128"/>
      <c r="I195" s="128">
        <v>5</v>
      </c>
      <c r="J195" s="95">
        <v>34</v>
      </c>
      <c r="K195" s="319">
        <v>120</v>
      </c>
      <c r="L195" s="96">
        <f t="shared" si="2"/>
        <v>4080</v>
      </c>
      <c r="N195" s="212"/>
    </row>
    <row r="196" spans="2:14" x14ac:dyDescent="0.25">
      <c r="B196" s="103">
        <v>45717</v>
      </c>
      <c r="C196" s="103">
        <v>45717</v>
      </c>
      <c r="D196" s="126">
        <v>16212</v>
      </c>
      <c r="E196" s="105" t="s">
        <v>345</v>
      </c>
      <c r="F196" s="128" t="s">
        <v>286</v>
      </c>
      <c r="G196" s="104" t="s">
        <v>146</v>
      </c>
      <c r="H196" s="128"/>
      <c r="I196" s="128">
        <v>0</v>
      </c>
      <c r="J196" s="95">
        <v>1</v>
      </c>
      <c r="K196" s="319">
        <v>180</v>
      </c>
      <c r="L196" s="96">
        <f t="shared" si="2"/>
        <v>180</v>
      </c>
      <c r="N196" s="212"/>
    </row>
    <row r="197" spans="2:14" x14ac:dyDescent="0.25">
      <c r="B197" s="103">
        <v>45717</v>
      </c>
      <c r="C197" s="103">
        <v>45717</v>
      </c>
      <c r="D197" s="126">
        <v>16171</v>
      </c>
      <c r="E197" s="105" t="s">
        <v>346</v>
      </c>
      <c r="F197" s="128" t="s">
        <v>286</v>
      </c>
      <c r="G197" s="104" t="s">
        <v>146</v>
      </c>
      <c r="H197" s="128"/>
      <c r="I197" s="128">
        <v>0</v>
      </c>
      <c r="J197" s="95">
        <v>10</v>
      </c>
      <c r="K197" s="319">
        <v>120</v>
      </c>
      <c r="L197" s="96">
        <f t="shared" si="2"/>
        <v>1200</v>
      </c>
      <c r="N197" s="212"/>
    </row>
    <row r="198" spans="2:14" x14ac:dyDescent="0.25">
      <c r="B198" s="103">
        <v>45717</v>
      </c>
      <c r="C198" s="103">
        <v>45717</v>
      </c>
      <c r="D198" s="126">
        <v>16214</v>
      </c>
      <c r="E198" s="105" t="s">
        <v>347</v>
      </c>
      <c r="F198" s="128" t="s">
        <v>286</v>
      </c>
      <c r="G198" s="104" t="s">
        <v>146</v>
      </c>
      <c r="H198" s="128"/>
      <c r="I198" s="128">
        <v>5</v>
      </c>
      <c r="J198" s="95">
        <v>34</v>
      </c>
      <c r="K198" s="322">
        <v>180</v>
      </c>
      <c r="L198" s="96">
        <f t="shared" si="2"/>
        <v>6120</v>
      </c>
      <c r="N198" s="212"/>
    </row>
    <row r="199" spans="2:14" x14ac:dyDescent="0.25">
      <c r="B199" s="103">
        <v>45717</v>
      </c>
      <c r="C199" s="103">
        <v>45717</v>
      </c>
      <c r="D199" s="126">
        <v>16217</v>
      </c>
      <c r="E199" s="105" t="s">
        <v>348</v>
      </c>
      <c r="F199" s="128" t="s">
        <v>286</v>
      </c>
      <c r="G199" s="104" t="s">
        <v>146</v>
      </c>
      <c r="H199" s="128"/>
      <c r="I199" s="128">
        <v>15</v>
      </c>
      <c r="J199" s="95">
        <v>117</v>
      </c>
      <c r="K199" s="320">
        <v>115</v>
      </c>
      <c r="L199" s="96">
        <f t="shared" si="2"/>
        <v>13455</v>
      </c>
      <c r="N199" s="212"/>
    </row>
    <row r="200" spans="2:14" x14ac:dyDescent="0.25">
      <c r="B200" s="103">
        <v>45717</v>
      </c>
      <c r="C200" s="103">
        <v>45717</v>
      </c>
      <c r="D200" s="130">
        <v>16219</v>
      </c>
      <c r="E200" s="105" t="s">
        <v>349</v>
      </c>
      <c r="F200" s="128" t="s">
        <v>286</v>
      </c>
      <c r="G200" s="104" t="s">
        <v>146</v>
      </c>
      <c r="H200" s="128"/>
      <c r="I200" s="128">
        <v>0</v>
      </c>
      <c r="J200" s="95">
        <v>3</v>
      </c>
      <c r="K200" s="321">
        <v>180</v>
      </c>
      <c r="L200" s="96">
        <f t="shared" si="2"/>
        <v>540</v>
      </c>
      <c r="N200" s="212"/>
    </row>
    <row r="201" spans="2:14" x14ac:dyDescent="0.25">
      <c r="B201" s="103">
        <v>45717</v>
      </c>
      <c r="C201" s="103">
        <v>45717</v>
      </c>
      <c r="D201" s="126">
        <v>15807</v>
      </c>
      <c r="E201" s="105" t="s">
        <v>350</v>
      </c>
      <c r="F201" s="128" t="s">
        <v>286</v>
      </c>
      <c r="G201" s="104" t="s">
        <v>146</v>
      </c>
      <c r="H201" s="128"/>
      <c r="I201" s="128">
        <v>0</v>
      </c>
      <c r="J201" s="95">
        <v>43</v>
      </c>
      <c r="K201" s="319">
        <v>135.69999999999999</v>
      </c>
      <c r="L201" s="96">
        <f t="shared" ref="L201:L258" si="3">J201*K201</f>
        <v>5835.0999999999995</v>
      </c>
      <c r="N201" s="212"/>
    </row>
    <row r="202" spans="2:14" ht="30" x14ac:dyDescent="0.25">
      <c r="B202" s="103">
        <v>45717</v>
      </c>
      <c r="C202" s="103">
        <v>45717</v>
      </c>
      <c r="D202" s="126">
        <v>4364</v>
      </c>
      <c r="E202" s="105" t="s">
        <v>351</v>
      </c>
      <c r="F202" s="128" t="s">
        <v>286</v>
      </c>
      <c r="G202" s="104" t="s">
        <v>146</v>
      </c>
      <c r="H202" s="128"/>
      <c r="I202" s="128">
        <v>0</v>
      </c>
      <c r="J202" s="95">
        <v>53</v>
      </c>
      <c r="K202" s="319">
        <v>135.69999999999999</v>
      </c>
      <c r="L202" s="96">
        <f t="shared" si="3"/>
        <v>7192.0999999999995</v>
      </c>
      <c r="N202" s="212"/>
    </row>
    <row r="203" spans="2:14" x14ac:dyDescent="0.25">
      <c r="B203" s="103">
        <v>45717</v>
      </c>
      <c r="C203" s="103">
        <v>45717</v>
      </c>
      <c r="D203" s="126">
        <v>16226</v>
      </c>
      <c r="E203" s="105" t="s">
        <v>352</v>
      </c>
      <c r="F203" s="128" t="s">
        <v>286</v>
      </c>
      <c r="G203" s="104" t="s">
        <v>146</v>
      </c>
      <c r="H203" s="128"/>
      <c r="I203" s="128">
        <v>0</v>
      </c>
      <c r="J203" s="95">
        <v>5</v>
      </c>
      <c r="K203" s="320">
        <v>40</v>
      </c>
      <c r="L203" s="96">
        <f t="shared" si="3"/>
        <v>200</v>
      </c>
      <c r="N203" s="212"/>
    </row>
    <row r="204" spans="2:14" x14ac:dyDescent="0.25">
      <c r="B204" s="103">
        <v>45717</v>
      </c>
      <c r="C204" s="103">
        <v>45717</v>
      </c>
      <c r="D204" s="126">
        <v>16227</v>
      </c>
      <c r="E204" s="105" t="s">
        <v>353</v>
      </c>
      <c r="F204" s="128" t="s">
        <v>286</v>
      </c>
      <c r="G204" s="104" t="s">
        <v>146</v>
      </c>
      <c r="H204" s="128"/>
      <c r="I204" s="128">
        <v>12</v>
      </c>
      <c r="J204" s="95">
        <v>64</v>
      </c>
      <c r="K204" s="319">
        <v>123.9</v>
      </c>
      <c r="L204" s="96">
        <f t="shared" si="3"/>
        <v>7929.6</v>
      </c>
      <c r="N204" s="212"/>
    </row>
    <row r="205" spans="2:14" ht="30" x14ac:dyDescent="0.25">
      <c r="B205" s="103">
        <v>45717</v>
      </c>
      <c r="C205" s="103">
        <v>45717</v>
      </c>
      <c r="D205" s="130">
        <v>16235</v>
      </c>
      <c r="E205" s="105" t="s">
        <v>354</v>
      </c>
      <c r="F205" s="128" t="s">
        <v>286</v>
      </c>
      <c r="G205" s="104" t="s">
        <v>146</v>
      </c>
      <c r="H205" s="128"/>
      <c r="I205" s="128">
        <v>0</v>
      </c>
      <c r="J205" s="95">
        <v>2</v>
      </c>
      <c r="K205" s="320">
        <v>180</v>
      </c>
      <c r="L205" s="96">
        <f t="shared" si="3"/>
        <v>360</v>
      </c>
      <c r="N205" s="212"/>
    </row>
    <row r="206" spans="2:14" x14ac:dyDescent="0.25">
      <c r="B206" s="103">
        <v>45717</v>
      </c>
      <c r="C206" s="103">
        <v>45717</v>
      </c>
      <c r="D206" s="126">
        <v>16236</v>
      </c>
      <c r="E206" s="105" t="s">
        <v>355</v>
      </c>
      <c r="F206" s="128" t="s">
        <v>286</v>
      </c>
      <c r="G206" s="104" t="s">
        <v>146</v>
      </c>
      <c r="H206" s="128"/>
      <c r="I206" s="128">
        <v>0</v>
      </c>
      <c r="J206" s="95">
        <v>86</v>
      </c>
      <c r="K206" s="323">
        <v>180</v>
      </c>
      <c r="L206" s="96">
        <f t="shared" si="3"/>
        <v>15480</v>
      </c>
      <c r="N206" s="212"/>
    </row>
    <row r="207" spans="2:14" ht="30" x14ac:dyDescent="0.25">
      <c r="B207" s="103">
        <v>45717</v>
      </c>
      <c r="C207" s="103">
        <v>45717</v>
      </c>
      <c r="D207" s="126">
        <v>16238</v>
      </c>
      <c r="E207" s="105" t="s">
        <v>1972</v>
      </c>
      <c r="F207" s="128" t="s">
        <v>286</v>
      </c>
      <c r="G207" s="104" t="s">
        <v>146</v>
      </c>
      <c r="H207" s="128"/>
      <c r="I207" s="128">
        <v>0</v>
      </c>
      <c r="J207" s="95">
        <v>0</v>
      </c>
      <c r="K207" s="319">
        <v>120</v>
      </c>
      <c r="L207" s="96">
        <f t="shared" si="3"/>
        <v>0</v>
      </c>
      <c r="N207" s="212"/>
    </row>
    <row r="208" spans="2:14" ht="30" x14ac:dyDescent="0.25">
      <c r="B208" s="103">
        <v>45717</v>
      </c>
      <c r="C208" s="103">
        <v>45717</v>
      </c>
      <c r="D208" s="130">
        <v>16239</v>
      </c>
      <c r="E208" s="105" t="s">
        <v>356</v>
      </c>
      <c r="F208" s="128" t="s">
        <v>286</v>
      </c>
      <c r="G208" s="104" t="s">
        <v>146</v>
      </c>
      <c r="H208" s="128"/>
      <c r="I208" s="128">
        <v>0</v>
      </c>
      <c r="J208" s="95">
        <v>1</v>
      </c>
      <c r="K208" s="319">
        <v>180</v>
      </c>
      <c r="L208" s="96">
        <f t="shared" si="3"/>
        <v>180</v>
      </c>
      <c r="N208" s="212"/>
    </row>
    <row r="209" spans="2:14" ht="30" x14ac:dyDescent="0.25">
      <c r="B209" s="103">
        <v>45717</v>
      </c>
      <c r="C209" s="103">
        <v>45717</v>
      </c>
      <c r="D209" s="126">
        <v>16243</v>
      </c>
      <c r="E209" s="105" t="s">
        <v>357</v>
      </c>
      <c r="F209" s="128" t="s">
        <v>286</v>
      </c>
      <c r="G209" s="104" t="s">
        <v>146</v>
      </c>
      <c r="H209" s="128"/>
      <c r="I209" s="128">
        <v>0</v>
      </c>
      <c r="J209" s="95">
        <v>73</v>
      </c>
      <c r="K209" s="319">
        <v>180</v>
      </c>
      <c r="L209" s="96">
        <f t="shared" si="3"/>
        <v>13140</v>
      </c>
      <c r="N209" s="212"/>
    </row>
    <row r="210" spans="2:14" ht="30" x14ac:dyDescent="0.25">
      <c r="B210" s="103">
        <v>45717</v>
      </c>
      <c r="C210" s="103">
        <v>45717</v>
      </c>
      <c r="D210" s="130">
        <v>16244</v>
      </c>
      <c r="E210" s="105" t="s">
        <v>358</v>
      </c>
      <c r="F210" s="128" t="s">
        <v>286</v>
      </c>
      <c r="G210" s="104" t="s">
        <v>146</v>
      </c>
      <c r="H210" s="128"/>
      <c r="I210" s="128">
        <v>0</v>
      </c>
      <c r="J210" s="95">
        <v>57</v>
      </c>
      <c r="K210" s="320">
        <v>120</v>
      </c>
      <c r="L210" s="96">
        <f t="shared" si="3"/>
        <v>6840</v>
      </c>
      <c r="N210" s="212"/>
    </row>
    <row r="211" spans="2:14" ht="45" x14ac:dyDescent="0.25">
      <c r="B211" s="103">
        <v>45717</v>
      </c>
      <c r="C211" s="103">
        <v>45717</v>
      </c>
      <c r="D211" s="130">
        <v>16245</v>
      </c>
      <c r="E211" s="105" t="s">
        <v>359</v>
      </c>
      <c r="F211" s="128" t="s">
        <v>286</v>
      </c>
      <c r="G211" s="104" t="s">
        <v>146</v>
      </c>
      <c r="H211" s="128"/>
      <c r="I211" s="128">
        <v>0</v>
      </c>
      <c r="J211" s="95">
        <v>45</v>
      </c>
      <c r="K211" s="319">
        <v>240</v>
      </c>
      <c r="L211" s="96">
        <f t="shared" si="3"/>
        <v>10800</v>
      </c>
      <c r="N211" s="212"/>
    </row>
    <row r="212" spans="2:14" x14ac:dyDescent="0.25">
      <c r="B212" s="103">
        <v>45717</v>
      </c>
      <c r="C212" s="103">
        <v>45717</v>
      </c>
      <c r="D212" s="126">
        <v>16248</v>
      </c>
      <c r="E212" s="105" t="s">
        <v>360</v>
      </c>
      <c r="F212" s="128" t="s">
        <v>286</v>
      </c>
      <c r="G212" s="104" t="s">
        <v>146</v>
      </c>
      <c r="H212" s="128"/>
      <c r="I212" s="128">
        <v>0</v>
      </c>
      <c r="J212" s="95">
        <v>29</v>
      </c>
      <c r="K212" s="319">
        <v>120</v>
      </c>
      <c r="L212" s="96">
        <f t="shared" si="3"/>
        <v>3480</v>
      </c>
      <c r="N212" s="212"/>
    </row>
    <row r="213" spans="2:14" ht="30" customHeight="1" x14ac:dyDescent="0.25">
      <c r="B213" s="103">
        <v>45717</v>
      </c>
      <c r="C213" s="103">
        <v>45717</v>
      </c>
      <c r="D213" s="126">
        <v>16249</v>
      </c>
      <c r="E213" s="105" t="s">
        <v>361</v>
      </c>
      <c r="F213" s="128" t="s">
        <v>286</v>
      </c>
      <c r="G213" s="104" t="s">
        <v>146</v>
      </c>
      <c r="H213" s="128"/>
      <c r="I213" s="128">
        <v>0</v>
      </c>
      <c r="J213" s="95">
        <v>104</v>
      </c>
      <c r="K213" s="319">
        <v>259.60000000000002</v>
      </c>
      <c r="L213" s="96">
        <f t="shared" si="3"/>
        <v>26998.400000000001</v>
      </c>
      <c r="N213" s="212"/>
    </row>
    <row r="214" spans="2:14" ht="29.25" customHeight="1" x14ac:dyDescent="0.25">
      <c r="B214" s="103">
        <v>45717</v>
      </c>
      <c r="C214" s="103">
        <v>45717</v>
      </c>
      <c r="D214" s="126">
        <v>16258</v>
      </c>
      <c r="E214" s="105" t="s">
        <v>362</v>
      </c>
      <c r="F214" s="128" t="s">
        <v>286</v>
      </c>
      <c r="G214" s="104" t="s">
        <v>146</v>
      </c>
      <c r="H214" s="128"/>
      <c r="I214" s="128">
        <v>0</v>
      </c>
      <c r="J214" s="95">
        <v>3</v>
      </c>
      <c r="K214" s="320">
        <v>120</v>
      </c>
      <c r="L214" s="96">
        <f t="shared" si="3"/>
        <v>360</v>
      </c>
      <c r="N214" s="212"/>
    </row>
    <row r="215" spans="2:14" x14ac:dyDescent="0.25">
      <c r="B215" s="103">
        <v>45717</v>
      </c>
      <c r="C215" s="103">
        <v>45717</v>
      </c>
      <c r="D215" s="126">
        <v>18408</v>
      </c>
      <c r="E215" s="105" t="s">
        <v>363</v>
      </c>
      <c r="F215" s="128" t="s">
        <v>286</v>
      </c>
      <c r="G215" s="104" t="s">
        <v>146</v>
      </c>
      <c r="H215" s="128"/>
      <c r="I215" s="128">
        <v>0</v>
      </c>
      <c r="J215" s="95">
        <v>143</v>
      </c>
      <c r="K215" s="319">
        <v>40</v>
      </c>
      <c r="L215" s="96">
        <f t="shared" si="3"/>
        <v>5720</v>
      </c>
      <c r="N215" s="212"/>
    </row>
    <row r="216" spans="2:14" x14ac:dyDescent="0.25">
      <c r="B216" s="103">
        <v>45717</v>
      </c>
      <c r="C216" s="103">
        <v>45717</v>
      </c>
      <c r="D216" s="126">
        <v>20999</v>
      </c>
      <c r="E216" s="105" t="s">
        <v>364</v>
      </c>
      <c r="F216" s="128" t="s">
        <v>286</v>
      </c>
      <c r="G216" s="104" t="s">
        <v>146</v>
      </c>
      <c r="H216" s="128"/>
      <c r="I216" s="128">
        <v>0</v>
      </c>
      <c r="J216" s="95">
        <v>160</v>
      </c>
      <c r="K216" s="319">
        <v>79.06</v>
      </c>
      <c r="L216" s="96">
        <f t="shared" si="3"/>
        <v>12649.6</v>
      </c>
      <c r="N216" s="212"/>
    </row>
    <row r="217" spans="2:14" x14ac:dyDescent="0.25">
      <c r="B217" s="103">
        <v>45717</v>
      </c>
      <c r="C217" s="103">
        <v>45717</v>
      </c>
      <c r="D217" s="126">
        <v>16260</v>
      </c>
      <c r="E217" s="105" t="s">
        <v>365</v>
      </c>
      <c r="F217" s="128" t="s">
        <v>286</v>
      </c>
      <c r="G217" s="104" t="s">
        <v>146</v>
      </c>
      <c r="H217" s="128"/>
      <c r="I217" s="128">
        <v>0</v>
      </c>
      <c r="J217" s="95">
        <v>75</v>
      </c>
      <c r="K217" s="319">
        <v>120</v>
      </c>
      <c r="L217" s="96">
        <f t="shared" si="3"/>
        <v>9000</v>
      </c>
      <c r="N217" s="212"/>
    </row>
    <row r="218" spans="2:14" ht="30" x14ac:dyDescent="0.25">
      <c r="B218" s="103">
        <v>45717</v>
      </c>
      <c r="C218" s="103">
        <v>45717</v>
      </c>
      <c r="D218" s="130">
        <v>21608</v>
      </c>
      <c r="E218" s="105" t="s">
        <v>366</v>
      </c>
      <c r="F218" s="128" t="s">
        <v>286</v>
      </c>
      <c r="G218" s="104" t="s">
        <v>146</v>
      </c>
      <c r="H218" s="128"/>
      <c r="I218" s="128">
        <v>0</v>
      </c>
      <c r="J218" s="95">
        <v>254</v>
      </c>
      <c r="K218" s="320">
        <v>230</v>
      </c>
      <c r="L218" s="96">
        <f t="shared" si="3"/>
        <v>58420</v>
      </c>
      <c r="N218" s="212"/>
    </row>
    <row r="219" spans="2:14" ht="30" x14ac:dyDescent="0.25">
      <c r="B219" s="103">
        <v>45717</v>
      </c>
      <c r="C219" s="103">
        <v>45717</v>
      </c>
      <c r="D219" s="130">
        <v>4598</v>
      </c>
      <c r="E219" s="105" t="s">
        <v>367</v>
      </c>
      <c r="F219" s="128" t="s">
        <v>286</v>
      </c>
      <c r="G219" s="104" t="s">
        <v>146</v>
      </c>
      <c r="H219" s="128"/>
      <c r="I219" s="128">
        <v>0</v>
      </c>
      <c r="J219" s="95">
        <v>4</v>
      </c>
      <c r="K219" s="322">
        <v>40</v>
      </c>
      <c r="L219" s="96">
        <f t="shared" si="3"/>
        <v>160</v>
      </c>
      <c r="N219" s="212"/>
    </row>
    <row r="220" spans="2:14" x14ac:dyDescent="0.25">
      <c r="B220" s="103">
        <v>45717</v>
      </c>
      <c r="C220" s="103">
        <v>45717</v>
      </c>
      <c r="D220" s="126">
        <v>19267</v>
      </c>
      <c r="E220" s="105" t="s">
        <v>368</v>
      </c>
      <c r="F220" s="128" t="s">
        <v>286</v>
      </c>
      <c r="G220" s="104" t="s">
        <v>146</v>
      </c>
      <c r="H220" s="128"/>
      <c r="I220" s="128">
        <v>0</v>
      </c>
      <c r="J220" s="95">
        <v>7</v>
      </c>
      <c r="K220" s="320">
        <v>40</v>
      </c>
      <c r="L220" s="96">
        <f t="shared" si="3"/>
        <v>280</v>
      </c>
      <c r="N220" s="212"/>
    </row>
    <row r="221" spans="2:14" x14ac:dyDescent="0.25">
      <c r="B221" s="103">
        <v>45717</v>
      </c>
      <c r="C221" s="103">
        <v>45717</v>
      </c>
      <c r="D221" s="126">
        <v>16268</v>
      </c>
      <c r="E221" s="105" t="s">
        <v>369</v>
      </c>
      <c r="F221" s="128" t="s">
        <v>286</v>
      </c>
      <c r="G221" s="104" t="s">
        <v>146</v>
      </c>
      <c r="H221" s="128"/>
      <c r="I221" s="128">
        <v>0</v>
      </c>
      <c r="J221" s="95">
        <v>57</v>
      </c>
      <c r="K221" s="319">
        <v>180</v>
      </c>
      <c r="L221" s="96">
        <f t="shared" si="3"/>
        <v>10260</v>
      </c>
      <c r="N221" s="212"/>
    </row>
    <row r="222" spans="2:14" ht="30" x14ac:dyDescent="0.25">
      <c r="B222" s="103">
        <v>45717</v>
      </c>
      <c r="C222" s="103">
        <v>45717</v>
      </c>
      <c r="D222" s="130">
        <v>16272</v>
      </c>
      <c r="E222" s="105" t="s">
        <v>370</v>
      </c>
      <c r="F222" s="128" t="s">
        <v>286</v>
      </c>
      <c r="G222" s="104" t="s">
        <v>146</v>
      </c>
      <c r="H222" s="128"/>
      <c r="I222" s="128">
        <v>0</v>
      </c>
      <c r="J222" s="95">
        <v>50</v>
      </c>
      <c r="K222" s="320">
        <v>141.6</v>
      </c>
      <c r="L222" s="96">
        <f t="shared" si="3"/>
        <v>7080</v>
      </c>
      <c r="N222" s="212"/>
    </row>
    <row r="223" spans="2:14" x14ac:dyDescent="0.25">
      <c r="B223" s="103">
        <v>45717</v>
      </c>
      <c r="C223" s="103">
        <v>45717</v>
      </c>
      <c r="D223" s="126">
        <v>20996</v>
      </c>
      <c r="E223" s="105" t="s">
        <v>371</v>
      </c>
      <c r="F223" s="128" t="s">
        <v>286</v>
      </c>
      <c r="G223" s="104" t="s">
        <v>146</v>
      </c>
      <c r="H223" s="128"/>
      <c r="I223" s="128">
        <v>0</v>
      </c>
      <c r="J223" s="95">
        <v>126</v>
      </c>
      <c r="K223" s="319">
        <v>142.6</v>
      </c>
      <c r="L223" s="96">
        <f t="shared" si="3"/>
        <v>17967.599999999999</v>
      </c>
      <c r="N223" s="212"/>
    </row>
    <row r="224" spans="2:14" x14ac:dyDescent="0.25">
      <c r="B224" s="103">
        <v>45717</v>
      </c>
      <c r="C224" s="103">
        <v>45717</v>
      </c>
      <c r="D224" s="126">
        <v>16274</v>
      </c>
      <c r="E224" s="105" t="s">
        <v>372</v>
      </c>
      <c r="F224" s="128" t="s">
        <v>286</v>
      </c>
      <c r="G224" s="104" t="s">
        <v>146</v>
      </c>
      <c r="H224" s="128"/>
      <c r="I224" s="128">
        <v>0</v>
      </c>
      <c r="J224" s="95">
        <v>6</v>
      </c>
      <c r="K224" s="319">
        <v>180</v>
      </c>
      <c r="L224" s="96">
        <f t="shared" si="3"/>
        <v>1080</v>
      </c>
      <c r="N224" s="212"/>
    </row>
    <row r="225" spans="2:14" ht="30" x14ac:dyDescent="0.25">
      <c r="B225" s="103">
        <v>45717</v>
      </c>
      <c r="C225" s="103">
        <v>45717</v>
      </c>
      <c r="D225" s="126">
        <v>16209</v>
      </c>
      <c r="E225" s="105" t="s">
        <v>373</v>
      </c>
      <c r="F225" s="128" t="s">
        <v>286</v>
      </c>
      <c r="G225" s="104" t="s">
        <v>146</v>
      </c>
      <c r="H225" s="128"/>
      <c r="I225" s="128">
        <v>0</v>
      </c>
      <c r="J225" s="95">
        <v>13</v>
      </c>
      <c r="K225" s="320">
        <v>75</v>
      </c>
      <c r="L225" s="96">
        <f t="shared" si="3"/>
        <v>975</v>
      </c>
      <c r="N225" s="212"/>
    </row>
    <row r="226" spans="2:14" x14ac:dyDescent="0.25">
      <c r="B226" s="103">
        <v>45717</v>
      </c>
      <c r="C226" s="103">
        <v>45717</v>
      </c>
      <c r="D226" s="126">
        <v>16288</v>
      </c>
      <c r="E226" s="105" t="s">
        <v>374</v>
      </c>
      <c r="F226" s="128" t="s">
        <v>286</v>
      </c>
      <c r="G226" s="104" t="s">
        <v>146</v>
      </c>
      <c r="H226" s="128"/>
      <c r="I226" s="128">
        <v>0</v>
      </c>
      <c r="J226" s="95">
        <v>78</v>
      </c>
      <c r="K226" s="320">
        <v>236</v>
      </c>
      <c r="L226" s="96">
        <f t="shared" si="3"/>
        <v>18408</v>
      </c>
      <c r="N226" s="212"/>
    </row>
    <row r="227" spans="2:14" x14ac:dyDescent="0.25">
      <c r="B227" s="103">
        <v>45717</v>
      </c>
      <c r="C227" s="103">
        <v>45717</v>
      </c>
      <c r="D227" s="130">
        <v>9877</v>
      </c>
      <c r="E227" s="105" t="s">
        <v>375</v>
      </c>
      <c r="F227" s="128" t="s">
        <v>286</v>
      </c>
      <c r="G227" s="104" t="s">
        <v>146</v>
      </c>
      <c r="H227" s="128"/>
      <c r="I227" s="128">
        <v>0</v>
      </c>
      <c r="J227" s="95">
        <v>110</v>
      </c>
      <c r="K227" s="320">
        <v>95</v>
      </c>
      <c r="L227" s="96">
        <f t="shared" si="3"/>
        <v>10450</v>
      </c>
      <c r="N227" s="212"/>
    </row>
    <row r="228" spans="2:14" x14ac:dyDescent="0.25">
      <c r="B228" s="103">
        <v>45717</v>
      </c>
      <c r="C228" s="103">
        <v>45717</v>
      </c>
      <c r="D228" s="126">
        <v>16279</v>
      </c>
      <c r="E228" s="105" t="s">
        <v>376</v>
      </c>
      <c r="F228" s="128" t="s">
        <v>286</v>
      </c>
      <c r="G228" s="104" t="s">
        <v>146</v>
      </c>
      <c r="H228" s="128"/>
      <c r="I228" s="128">
        <v>0</v>
      </c>
      <c r="J228" s="95">
        <v>1</v>
      </c>
      <c r="K228" s="319">
        <v>120</v>
      </c>
      <c r="L228" s="96">
        <f t="shared" si="3"/>
        <v>120</v>
      </c>
      <c r="N228" s="212"/>
    </row>
    <row r="229" spans="2:14" x14ac:dyDescent="0.25">
      <c r="B229" s="103">
        <v>45717</v>
      </c>
      <c r="C229" s="103">
        <v>45717</v>
      </c>
      <c r="D229" s="130">
        <v>16289</v>
      </c>
      <c r="E229" s="105" t="s">
        <v>377</v>
      </c>
      <c r="F229" s="128" t="s">
        <v>286</v>
      </c>
      <c r="G229" s="104" t="s">
        <v>146</v>
      </c>
      <c r="H229" s="128"/>
      <c r="I229" s="128">
        <v>0</v>
      </c>
      <c r="J229" s="95">
        <v>29</v>
      </c>
      <c r="K229" s="320">
        <v>180</v>
      </c>
      <c r="L229" s="96">
        <f t="shared" si="3"/>
        <v>5220</v>
      </c>
      <c r="N229" s="212"/>
    </row>
    <row r="230" spans="2:14" ht="30" x14ac:dyDescent="0.25">
      <c r="B230" s="103">
        <v>45717</v>
      </c>
      <c r="C230" s="103">
        <v>45717</v>
      </c>
      <c r="D230" s="130">
        <v>16286</v>
      </c>
      <c r="E230" s="105" t="s">
        <v>378</v>
      </c>
      <c r="F230" s="128" t="s">
        <v>286</v>
      </c>
      <c r="G230" s="104" t="s">
        <v>146</v>
      </c>
      <c r="H230" s="128"/>
      <c r="I230" s="128">
        <v>0</v>
      </c>
      <c r="J230" s="95">
        <v>59</v>
      </c>
      <c r="K230" s="319">
        <v>194.7</v>
      </c>
      <c r="L230" s="96">
        <f t="shared" si="3"/>
        <v>11487.3</v>
      </c>
      <c r="N230" s="212"/>
    </row>
    <row r="231" spans="2:14" x14ac:dyDescent="0.25">
      <c r="B231" s="103">
        <v>45717</v>
      </c>
      <c r="C231" s="103">
        <v>45717</v>
      </c>
      <c r="D231" s="130">
        <v>16287</v>
      </c>
      <c r="E231" s="105" t="s">
        <v>379</v>
      </c>
      <c r="F231" s="128" t="s">
        <v>286</v>
      </c>
      <c r="G231" s="104" t="s">
        <v>146</v>
      </c>
      <c r="H231" s="128"/>
      <c r="I231" s="128">
        <v>0</v>
      </c>
      <c r="J231" s="95">
        <v>21</v>
      </c>
      <c r="K231" s="319">
        <v>141.6</v>
      </c>
      <c r="L231" s="96">
        <f t="shared" si="3"/>
        <v>2973.6</v>
      </c>
      <c r="N231" s="212"/>
    </row>
    <row r="232" spans="2:14" ht="30" x14ac:dyDescent="0.25">
      <c r="B232" s="103">
        <v>45717</v>
      </c>
      <c r="C232" s="103">
        <v>45717</v>
      </c>
      <c r="D232" s="130">
        <v>16294</v>
      </c>
      <c r="E232" s="105" t="s">
        <v>380</v>
      </c>
      <c r="F232" s="128" t="s">
        <v>286</v>
      </c>
      <c r="G232" s="104" t="s">
        <v>146</v>
      </c>
      <c r="H232" s="128"/>
      <c r="I232" s="128">
        <v>0</v>
      </c>
      <c r="J232" s="95">
        <v>96</v>
      </c>
      <c r="K232" s="319">
        <v>212.4</v>
      </c>
      <c r="L232" s="96">
        <f t="shared" si="3"/>
        <v>20390.400000000001</v>
      </c>
      <c r="N232" s="212"/>
    </row>
    <row r="233" spans="2:14" x14ac:dyDescent="0.25">
      <c r="B233" s="103">
        <v>45717</v>
      </c>
      <c r="C233" s="103">
        <v>45717</v>
      </c>
      <c r="D233" s="130">
        <v>16297</v>
      </c>
      <c r="E233" s="105" t="s">
        <v>381</v>
      </c>
      <c r="F233" s="128" t="s">
        <v>286</v>
      </c>
      <c r="G233" s="104" t="s">
        <v>146</v>
      </c>
      <c r="H233" s="128"/>
      <c r="I233" s="128">
        <v>0</v>
      </c>
      <c r="J233" s="95">
        <v>184</v>
      </c>
      <c r="K233" s="321">
        <v>230</v>
      </c>
      <c r="L233" s="96">
        <f t="shared" si="3"/>
        <v>42320</v>
      </c>
      <c r="N233" s="212"/>
    </row>
    <row r="234" spans="2:14" ht="30" x14ac:dyDescent="0.25">
      <c r="B234" s="103">
        <v>45717</v>
      </c>
      <c r="C234" s="103">
        <v>45717</v>
      </c>
      <c r="D234" s="130">
        <v>16207</v>
      </c>
      <c r="E234" s="105" t="s">
        <v>382</v>
      </c>
      <c r="F234" s="128" t="s">
        <v>286</v>
      </c>
      <c r="G234" s="104" t="s">
        <v>146</v>
      </c>
      <c r="H234" s="128"/>
      <c r="I234" s="128">
        <v>0</v>
      </c>
      <c r="J234" s="95">
        <v>5</v>
      </c>
      <c r="K234" s="321">
        <v>230</v>
      </c>
      <c r="L234" s="96">
        <f t="shared" si="3"/>
        <v>1150</v>
      </c>
      <c r="N234" s="212"/>
    </row>
    <row r="235" spans="2:14" x14ac:dyDescent="0.25">
      <c r="B235" s="103">
        <v>45717</v>
      </c>
      <c r="C235" s="103">
        <v>45717</v>
      </c>
      <c r="D235" s="126">
        <v>4385</v>
      </c>
      <c r="E235" s="105" t="s">
        <v>383</v>
      </c>
      <c r="F235" s="128" t="s">
        <v>286</v>
      </c>
      <c r="G235" s="104" t="s">
        <v>146</v>
      </c>
      <c r="H235" s="128"/>
      <c r="I235" s="128">
        <v>6000</v>
      </c>
      <c r="J235" s="95">
        <v>4000</v>
      </c>
      <c r="K235" s="319">
        <v>3</v>
      </c>
      <c r="L235" s="96">
        <f t="shared" si="3"/>
        <v>12000</v>
      </c>
      <c r="N235" s="212"/>
    </row>
    <row r="236" spans="2:14" ht="30" x14ac:dyDescent="0.25">
      <c r="B236" s="103">
        <v>45717</v>
      </c>
      <c r="C236" s="103">
        <v>45717</v>
      </c>
      <c r="D236" s="130">
        <v>16203</v>
      </c>
      <c r="E236" s="105" t="s">
        <v>384</v>
      </c>
      <c r="F236" s="128" t="s">
        <v>286</v>
      </c>
      <c r="G236" s="104" t="s">
        <v>146</v>
      </c>
      <c r="H236" s="128"/>
      <c r="I236" s="128">
        <v>5</v>
      </c>
      <c r="J236" s="95">
        <v>135</v>
      </c>
      <c r="K236" s="320">
        <v>75</v>
      </c>
      <c r="L236" s="96">
        <f t="shared" si="3"/>
        <v>10125</v>
      </c>
      <c r="N236" s="212"/>
    </row>
    <row r="237" spans="2:14" x14ac:dyDescent="0.25">
      <c r="B237" s="103">
        <v>45717</v>
      </c>
      <c r="C237" s="103">
        <v>45717</v>
      </c>
      <c r="D237" s="126">
        <v>18766</v>
      </c>
      <c r="E237" s="105" t="s">
        <v>385</v>
      </c>
      <c r="F237" s="128" t="s">
        <v>286</v>
      </c>
      <c r="G237" s="104" t="s">
        <v>146</v>
      </c>
      <c r="H237" s="128"/>
      <c r="I237" s="128">
        <v>0</v>
      </c>
      <c r="J237" s="95">
        <v>79</v>
      </c>
      <c r="K237" s="320">
        <v>120</v>
      </c>
      <c r="L237" s="96">
        <f t="shared" si="3"/>
        <v>9480</v>
      </c>
      <c r="N237" s="212"/>
    </row>
    <row r="238" spans="2:14" x14ac:dyDescent="0.25">
      <c r="B238" s="103">
        <v>45717</v>
      </c>
      <c r="C238" s="103">
        <v>45717</v>
      </c>
      <c r="D238" s="126">
        <v>15612</v>
      </c>
      <c r="E238" s="105" t="s">
        <v>386</v>
      </c>
      <c r="F238" s="128" t="s">
        <v>286</v>
      </c>
      <c r="G238" s="104" t="s">
        <v>146</v>
      </c>
      <c r="H238" s="128"/>
      <c r="I238" s="128">
        <v>4</v>
      </c>
      <c r="J238" s="95">
        <v>6</v>
      </c>
      <c r="K238" s="319">
        <v>180</v>
      </c>
      <c r="L238" s="96">
        <f t="shared" si="3"/>
        <v>1080</v>
      </c>
      <c r="N238" s="212"/>
    </row>
    <row r="239" spans="2:14" ht="30" x14ac:dyDescent="0.25">
      <c r="B239" s="103">
        <v>45717</v>
      </c>
      <c r="C239" s="103">
        <v>45717</v>
      </c>
      <c r="D239" s="130">
        <v>14365</v>
      </c>
      <c r="E239" s="105" t="s">
        <v>387</v>
      </c>
      <c r="F239" s="128" t="s">
        <v>286</v>
      </c>
      <c r="G239" s="104" t="s">
        <v>146</v>
      </c>
      <c r="H239" s="128"/>
      <c r="I239" s="128">
        <v>2</v>
      </c>
      <c r="J239" s="95">
        <v>78</v>
      </c>
      <c r="K239" s="320">
        <v>429.52</v>
      </c>
      <c r="L239" s="96">
        <f t="shared" si="3"/>
        <v>33502.559999999998</v>
      </c>
      <c r="N239" s="212"/>
    </row>
    <row r="240" spans="2:14" x14ac:dyDescent="0.25">
      <c r="B240" s="103">
        <v>45717</v>
      </c>
      <c r="C240" s="103">
        <v>45717</v>
      </c>
      <c r="D240" s="126">
        <v>4382</v>
      </c>
      <c r="E240" s="105" t="s">
        <v>388</v>
      </c>
      <c r="F240" s="128" t="s">
        <v>286</v>
      </c>
      <c r="G240" s="104" t="s">
        <v>146</v>
      </c>
      <c r="H240" s="128"/>
      <c r="I240" s="128">
        <v>14</v>
      </c>
      <c r="J240" s="95">
        <v>39</v>
      </c>
      <c r="K240" s="319">
        <v>194.7</v>
      </c>
      <c r="L240" s="96">
        <f t="shared" si="3"/>
        <v>7593.2999999999993</v>
      </c>
      <c r="N240" s="212"/>
    </row>
    <row r="241" spans="2:14" ht="30" x14ac:dyDescent="0.25">
      <c r="B241" s="103">
        <v>45717</v>
      </c>
      <c r="C241" s="103">
        <v>45717</v>
      </c>
      <c r="D241" s="130">
        <v>21627</v>
      </c>
      <c r="E241" s="105" t="s">
        <v>389</v>
      </c>
      <c r="F241" s="128" t="s">
        <v>286</v>
      </c>
      <c r="G241" s="104" t="s">
        <v>146</v>
      </c>
      <c r="H241" s="128"/>
      <c r="I241" s="128">
        <v>0</v>
      </c>
      <c r="J241" s="95">
        <v>100</v>
      </c>
      <c r="K241" s="319">
        <v>200.6</v>
      </c>
      <c r="L241" s="96">
        <f t="shared" si="3"/>
        <v>20060</v>
      </c>
      <c r="N241" s="212"/>
    </row>
    <row r="242" spans="2:14" x14ac:dyDescent="0.25">
      <c r="B242" s="103">
        <v>45717</v>
      </c>
      <c r="C242" s="103">
        <v>45717</v>
      </c>
      <c r="D242" s="130">
        <v>21626</v>
      </c>
      <c r="E242" s="105" t="s">
        <v>390</v>
      </c>
      <c r="F242" s="128" t="s">
        <v>286</v>
      </c>
      <c r="G242" s="104" t="s">
        <v>146</v>
      </c>
      <c r="H242" s="128"/>
      <c r="I242" s="128">
        <v>0</v>
      </c>
      <c r="J242" s="95">
        <v>200</v>
      </c>
      <c r="K242" s="320">
        <v>188.8</v>
      </c>
      <c r="L242" s="96">
        <f t="shared" si="3"/>
        <v>37760</v>
      </c>
      <c r="N242" s="212"/>
    </row>
    <row r="243" spans="2:14" x14ac:dyDescent="0.25">
      <c r="B243" s="103">
        <v>45717</v>
      </c>
      <c r="C243" s="103">
        <v>45717</v>
      </c>
      <c r="D243" s="126">
        <v>16200</v>
      </c>
      <c r="E243" s="105" t="s">
        <v>391</v>
      </c>
      <c r="F243" s="128" t="s">
        <v>286</v>
      </c>
      <c r="G243" s="104" t="s">
        <v>146</v>
      </c>
      <c r="H243" s="128"/>
      <c r="I243" s="128">
        <v>10</v>
      </c>
      <c r="J243" s="95">
        <v>73</v>
      </c>
      <c r="K243" s="320">
        <v>147.5</v>
      </c>
      <c r="L243" s="96">
        <f t="shared" si="3"/>
        <v>10767.5</v>
      </c>
      <c r="N243" s="212"/>
    </row>
    <row r="244" spans="2:14" x14ac:dyDescent="0.25">
      <c r="B244" s="103">
        <v>45717</v>
      </c>
      <c r="C244" s="103">
        <v>45717</v>
      </c>
      <c r="D244" s="126">
        <v>19190</v>
      </c>
      <c r="E244" s="105" t="s">
        <v>392</v>
      </c>
      <c r="F244" s="128" t="s">
        <v>286</v>
      </c>
      <c r="G244" s="104" t="s">
        <v>146</v>
      </c>
      <c r="H244" s="128"/>
      <c r="I244" s="128">
        <v>0</v>
      </c>
      <c r="J244" s="95">
        <v>20</v>
      </c>
      <c r="K244" s="320">
        <v>147.5</v>
      </c>
      <c r="L244" s="96">
        <f t="shared" si="3"/>
        <v>2950</v>
      </c>
      <c r="N244" s="212"/>
    </row>
    <row r="245" spans="2:14" x14ac:dyDescent="0.25">
      <c r="B245" s="103">
        <v>45717</v>
      </c>
      <c r="C245" s="103">
        <v>45717</v>
      </c>
      <c r="D245" s="126">
        <v>3768</v>
      </c>
      <c r="E245" s="105" t="s">
        <v>393</v>
      </c>
      <c r="F245" s="128" t="s">
        <v>145</v>
      </c>
      <c r="G245" s="104" t="s">
        <v>146</v>
      </c>
      <c r="H245" s="128"/>
      <c r="I245" s="128">
        <v>0</v>
      </c>
      <c r="J245" s="95">
        <v>115</v>
      </c>
      <c r="K245" s="320">
        <v>495.6</v>
      </c>
      <c r="L245" s="96">
        <f t="shared" si="3"/>
        <v>56994</v>
      </c>
      <c r="N245" s="212"/>
    </row>
    <row r="246" spans="2:14" ht="30" x14ac:dyDescent="0.25">
      <c r="B246" s="103">
        <v>45717</v>
      </c>
      <c r="C246" s="103">
        <v>45717</v>
      </c>
      <c r="D246" s="126">
        <v>12568</v>
      </c>
      <c r="E246" s="105" t="s">
        <v>394</v>
      </c>
      <c r="F246" s="128" t="s">
        <v>286</v>
      </c>
      <c r="G246" s="104" t="s">
        <v>146</v>
      </c>
      <c r="H246" s="128"/>
      <c r="I246" s="128">
        <v>0</v>
      </c>
      <c r="J246" s="95">
        <v>88</v>
      </c>
      <c r="K246" s="319">
        <v>240</v>
      </c>
      <c r="L246" s="96">
        <f t="shared" si="3"/>
        <v>21120</v>
      </c>
      <c r="N246" s="212"/>
    </row>
    <row r="247" spans="2:14" ht="30" x14ac:dyDescent="0.25">
      <c r="B247" s="103">
        <v>45717</v>
      </c>
      <c r="C247" s="103">
        <v>45717</v>
      </c>
      <c r="D247" s="126">
        <v>12354</v>
      </c>
      <c r="E247" s="105" t="s">
        <v>395</v>
      </c>
      <c r="F247" s="128" t="s">
        <v>286</v>
      </c>
      <c r="G247" s="104" t="s">
        <v>146</v>
      </c>
      <c r="H247" s="128"/>
      <c r="I247" s="128">
        <v>0</v>
      </c>
      <c r="J247" s="95">
        <v>6</v>
      </c>
      <c r="K247" s="319">
        <v>120</v>
      </c>
      <c r="L247" s="96">
        <f t="shared" si="3"/>
        <v>720</v>
      </c>
      <c r="N247" s="212"/>
    </row>
    <row r="248" spans="2:14" x14ac:dyDescent="0.25">
      <c r="B248" s="103">
        <v>45717</v>
      </c>
      <c r="C248" s="103">
        <v>45717</v>
      </c>
      <c r="D248" s="130">
        <v>4556</v>
      </c>
      <c r="E248" s="105" t="s">
        <v>396</v>
      </c>
      <c r="F248" s="128" t="s">
        <v>153</v>
      </c>
      <c r="G248" s="104" t="s">
        <v>154</v>
      </c>
      <c r="H248" s="128"/>
      <c r="I248" s="128">
        <v>10</v>
      </c>
      <c r="J248" s="95">
        <v>145</v>
      </c>
      <c r="K248" s="319">
        <v>236</v>
      </c>
      <c r="L248" s="96">
        <f t="shared" si="3"/>
        <v>34220</v>
      </c>
      <c r="N248" s="212"/>
    </row>
    <row r="249" spans="2:14" x14ac:dyDescent="0.25">
      <c r="B249" s="103">
        <v>45717</v>
      </c>
      <c r="C249" s="103">
        <v>45717</v>
      </c>
      <c r="D249" s="130">
        <v>7616</v>
      </c>
      <c r="E249" s="105" t="s">
        <v>397</v>
      </c>
      <c r="F249" s="128" t="s">
        <v>286</v>
      </c>
      <c r="G249" s="104" t="s">
        <v>146</v>
      </c>
      <c r="H249" s="128"/>
      <c r="I249" s="128">
        <v>10</v>
      </c>
      <c r="J249" s="95">
        <v>115</v>
      </c>
      <c r="K249" s="321">
        <v>100</v>
      </c>
      <c r="L249" s="96">
        <f t="shared" si="3"/>
        <v>11500</v>
      </c>
      <c r="N249" s="212"/>
    </row>
    <row r="250" spans="2:14" x14ac:dyDescent="0.25">
      <c r="B250" s="103">
        <v>45717</v>
      </c>
      <c r="C250" s="103">
        <v>45717</v>
      </c>
      <c r="D250" s="126">
        <v>11680</v>
      </c>
      <c r="E250" s="105" t="s">
        <v>398</v>
      </c>
      <c r="F250" s="128" t="s">
        <v>224</v>
      </c>
      <c r="G250" s="104" t="s">
        <v>147</v>
      </c>
      <c r="H250" s="128"/>
      <c r="I250" s="128">
        <v>0</v>
      </c>
      <c r="J250" s="95">
        <v>17</v>
      </c>
      <c r="K250" s="320">
        <v>251.34</v>
      </c>
      <c r="L250" s="96">
        <f t="shared" si="3"/>
        <v>4272.78</v>
      </c>
      <c r="N250" s="212"/>
    </row>
    <row r="251" spans="2:14" x14ac:dyDescent="0.25">
      <c r="B251" s="103">
        <v>45717</v>
      </c>
      <c r="C251" s="103">
        <v>45717</v>
      </c>
      <c r="D251" s="126">
        <v>11628</v>
      </c>
      <c r="E251" s="105" t="s">
        <v>399</v>
      </c>
      <c r="F251" s="128" t="s">
        <v>224</v>
      </c>
      <c r="G251" s="104" t="s">
        <v>146</v>
      </c>
      <c r="H251" s="128"/>
      <c r="I251" s="128">
        <v>0</v>
      </c>
      <c r="J251" s="95">
        <v>17</v>
      </c>
      <c r="K251" s="320">
        <v>500</v>
      </c>
      <c r="L251" s="96">
        <f t="shared" si="3"/>
        <v>8500</v>
      </c>
      <c r="N251" s="212"/>
    </row>
    <row r="252" spans="2:14" x14ac:dyDescent="0.25">
      <c r="B252" s="103">
        <v>45717</v>
      </c>
      <c r="C252" s="103">
        <v>45717</v>
      </c>
      <c r="D252" s="130">
        <v>3769</v>
      </c>
      <c r="E252" s="105" t="s">
        <v>400</v>
      </c>
      <c r="F252" s="128" t="s">
        <v>224</v>
      </c>
      <c r="G252" s="104" t="s">
        <v>147</v>
      </c>
      <c r="H252" s="128"/>
      <c r="I252" s="128">
        <v>43</v>
      </c>
      <c r="J252" s="95">
        <v>119</v>
      </c>
      <c r="K252" s="320">
        <v>28.23</v>
      </c>
      <c r="L252" s="96">
        <f t="shared" si="3"/>
        <v>3359.37</v>
      </c>
      <c r="N252" s="212"/>
    </row>
    <row r="253" spans="2:14" x14ac:dyDescent="0.25">
      <c r="B253" s="103">
        <v>45717</v>
      </c>
      <c r="C253" s="103">
        <v>45717</v>
      </c>
      <c r="D253" s="126">
        <v>3774</v>
      </c>
      <c r="E253" s="105" t="s">
        <v>1731</v>
      </c>
      <c r="F253" s="128" t="s">
        <v>224</v>
      </c>
      <c r="G253" s="104" t="s">
        <v>146</v>
      </c>
      <c r="H253" s="128"/>
      <c r="I253" s="128">
        <v>1</v>
      </c>
      <c r="J253" s="95">
        <v>161</v>
      </c>
      <c r="K253" s="320">
        <v>21.22</v>
      </c>
      <c r="L253" s="96">
        <f t="shared" si="3"/>
        <v>3416.4199999999996</v>
      </c>
      <c r="N253" s="212"/>
    </row>
    <row r="254" spans="2:14" x14ac:dyDescent="0.25">
      <c r="B254" s="103">
        <v>45717</v>
      </c>
      <c r="C254" s="103">
        <v>45717</v>
      </c>
      <c r="D254" s="126">
        <v>7795</v>
      </c>
      <c r="E254" s="105" t="s">
        <v>401</v>
      </c>
      <c r="F254" s="128" t="s">
        <v>224</v>
      </c>
      <c r="G254" s="104" t="s">
        <v>146</v>
      </c>
      <c r="H254" s="128">
        <v>120</v>
      </c>
      <c r="I254" s="128">
        <v>108</v>
      </c>
      <c r="J254" s="95">
        <v>89</v>
      </c>
      <c r="K254" s="319">
        <v>291.06</v>
      </c>
      <c r="L254" s="96">
        <f t="shared" si="3"/>
        <v>25904.34</v>
      </c>
      <c r="N254" s="212"/>
    </row>
    <row r="255" spans="2:14" x14ac:dyDescent="0.25">
      <c r="B255" s="103">
        <v>45717</v>
      </c>
      <c r="C255" s="103">
        <v>45717</v>
      </c>
      <c r="D255" s="130">
        <v>20923</v>
      </c>
      <c r="E255" s="105" t="s">
        <v>402</v>
      </c>
      <c r="F255" s="128" t="s">
        <v>145</v>
      </c>
      <c r="G255" s="104" t="s">
        <v>146</v>
      </c>
      <c r="H255" s="128"/>
      <c r="I255" s="128">
        <v>36</v>
      </c>
      <c r="J255" s="95">
        <v>37</v>
      </c>
      <c r="K255" s="319">
        <v>649</v>
      </c>
      <c r="L255" s="96">
        <f t="shared" si="3"/>
        <v>24013</v>
      </c>
      <c r="N255" s="212"/>
    </row>
    <row r="256" spans="2:14" x14ac:dyDescent="0.25">
      <c r="B256" s="103">
        <v>45717</v>
      </c>
      <c r="C256" s="103">
        <v>45717</v>
      </c>
      <c r="D256" s="130">
        <v>12622</v>
      </c>
      <c r="E256" s="105" t="s">
        <v>1663</v>
      </c>
      <c r="F256" s="128" t="s">
        <v>153</v>
      </c>
      <c r="G256" s="104" t="s">
        <v>154</v>
      </c>
      <c r="H256" s="128"/>
      <c r="I256" s="128">
        <v>24</v>
      </c>
      <c r="J256" s="95">
        <v>138</v>
      </c>
      <c r="K256" s="319">
        <v>91.45</v>
      </c>
      <c r="L256" s="96">
        <f t="shared" si="3"/>
        <v>12620.1</v>
      </c>
      <c r="N256" s="212"/>
    </row>
    <row r="257" spans="2:14" x14ac:dyDescent="0.25">
      <c r="B257" s="103">
        <v>45717</v>
      </c>
      <c r="C257" s="103">
        <v>45717</v>
      </c>
      <c r="D257" s="130">
        <v>12217</v>
      </c>
      <c r="E257" s="105" t="s">
        <v>403</v>
      </c>
      <c r="F257" s="128" t="s">
        <v>224</v>
      </c>
      <c r="G257" s="104" t="s">
        <v>146</v>
      </c>
      <c r="H257" s="128"/>
      <c r="I257" s="128">
        <v>4</v>
      </c>
      <c r="J257" s="95">
        <v>256</v>
      </c>
      <c r="K257" s="319">
        <v>47.317999999999998</v>
      </c>
      <c r="L257" s="96">
        <f t="shared" si="3"/>
        <v>12113.407999999999</v>
      </c>
      <c r="N257" s="212"/>
    </row>
    <row r="258" spans="2:14" x14ac:dyDescent="0.25">
      <c r="B258" s="103">
        <v>45717</v>
      </c>
      <c r="C258" s="103">
        <v>45717</v>
      </c>
      <c r="D258" s="130">
        <v>6402</v>
      </c>
      <c r="E258" s="105" t="s">
        <v>404</v>
      </c>
      <c r="F258" s="128" t="s">
        <v>224</v>
      </c>
      <c r="G258" s="104" t="s">
        <v>148</v>
      </c>
      <c r="H258" s="128">
        <v>100</v>
      </c>
      <c r="I258" s="128">
        <v>206</v>
      </c>
      <c r="J258" s="95">
        <v>47</v>
      </c>
      <c r="K258" s="322">
        <v>1080</v>
      </c>
      <c r="L258" s="96">
        <f t="shared" si="3"/>
        <v>50760</v>
      </c>
      <c r="N258" s="212"/>
    </row>
    <row r="259" spans="2:14" x14ac:dyDescent="0.25">
      <c r="F259" s="4"/>
      <c r="L259" s="96">
        <f>SUM(L8:L258)</f>
        <v>5205228.8349999972</v>
      </c>
      <c r="M259" s="278"/>
      <c r="N259" s="212"/>
    </row>
    <row r="260" spans="2:14" x14ac:dyDescent="0.25">
      <c r="F260" s="4"/>
    </row>
    <row r="261" spans="2:14" x14ac:dyDescent="0.25">
      <c r="F261" s="4"/>
    </row>
    <row r="262" spans="2:14" x14ac:dyDescent="0.25">
      <c r="F262" s="4"/>
    </row>
    <row r="263" spans="2:14" x14ac:dyDescent="0.25">
      <c r="F263" s="4"/>
    </row>
    <row r="264" spans="2:14" x14ac:dyDescent="0.25">
      <c r="F264" s="4"/>
    </row>
    <row r="265" spans="2:14" x14ac:dyDescent="0.25">
      <c r="F265" s="4"/>
    </row>
    <row r="266" spans="2:14" x14ac:dyDescent="0.25">
      <c r="F266" s="4"/>
    </row>
    <row r="267" spans="2:14" x14ac:dyDescent="0.25">
      <c r="F267" s="4"/>
    </row>
    <row r="268" spans="2:14" x14ac:dyDescent="0.25">
      <c r="F268" s="4"/>
      <c r="J268" s="324"/>
      <c r="K268" s="324"/>
      <c r="L268" s="325"/>
    </row>
    <row r="269" spans="2:14" ht="18" customHeight="1" x14ac:dyDescent="0.25">
      <c r="E269" s="388" t="s">
        <v>150</v>
      </c>
      <c r="F269" s="388"/>
      <c r="G269" s="388"/>
      <c r="H269" s="213"/>
      <c r="J269" s="324"/>
      <c r="K269" s="324"/>
      <c r="L269" s="325"/>
    </row>
    <row r="270" spans="2:14" ht="15" x14ac:dyDescent="0.25">
      <c r="B270" s="385" t="s">
        <v>1973</v>
      </c>
      <c r="C270" s="385"/>
      <c r="D270" s="385"/>
      <c r="E270" s="388"/>
      <c r="F270" s="388"/>
      <c r="G270" s="388"/>
      <c r="H270" s="213"/>
      <c r="I270" s="107"/>
      <c r="J270" s="389" t="s">
        <v>129</v>
      </c>
      <c r="K270" s="389"/>
      <c r="L270" s="389"/>
    </row>
    <row r="271" spans="2:14" ht="15" x14ac:dyDescent="0.25">
      <c r="B271" s="384" t="s">
        <v>116</v>
      </c>
      <c r="C271" s="384"/>
      <c r="D271" s="384"/>
      <c r="E271" s="386" t="s">
        <v>151</v>
      </c>
      <c r="F271" s="386"/>
      <c r="G271" s="386"/>
      <c r="H271" s="213"/>
      <c r="I271" s="108"/>
      <c r="J271" s="387" t="s">
        <v>26</v>
      </c>
      <c r="K271" s="387"/>
      <c r="L271" s="387"/>
    </row>
    <row r="272" spans="2:14" x14ac:dyDescent="0.25">
      <c r="E272" s="326"/>
      <c r="F272" s="326"/>
      <c r="G272" s="326"/>
      <c r="J272" s="324"/>
      <c r="K272" s="324"/>
      <c r="L272" s="325"/>
    </row>
  </sheetData>
  <sheetProtection sheet="1" objects="1" scenarios="1"/>
  <mergeCells count="8">
    <mergeCell ref="B271:D271"/>
    <mergeCell ref="E271:G271"/>
    <mergeCell ref="J271:L271"/>
    <mergeCell ref="F3:L4"/>
    <mergeCell ref="F5:L5"/>
    <mergeCell ref="E269:G270"/>
    <mergeCell ref="B270:D270"/>
    <mergeCell ref="J270:L270"/>
  </mergeCells>
  <conditionalFormatting sqref="D8:D12">
    <cfRule type="duplicateValues" dxfId="0" priority="1"/>
  </conditionalFormatting>
  <pageMargins left="0" right="0" top="0.5" bottom="0.5" header="0.3" footer="0.3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3" t="s">
        <v>117</v>
      </c>
    </row>
    <row r="4" spans="2:10" x14ac:dyDescent="0.25">
      <c r="B4" s="9" t="s">
        <v>85</v>
      </c>
    </row>
    <row r="7" spans="2:10" x14ac:dyDescent="0.25">
      <c r="B7" s="7">
        <v>2022</v>
      </c>
      <c r="C7" s="27" t="s">
        <v>4</v>
      </c>
      <c r="D7" s="27" t="s">
        <v>4</v>
      </c>
      <c r="E7" s="27" t="s">
        <v>4</v>
      </c>
      <c r="F7" s="27" t="s">
        <v>4</v>
      </c>
      <c r="G7" s="9"/>
    </row>
    <row r="8" spans="2:10" ht="45" x14ac:dyDescent="0.25">
      <c r="B8" s="28"/>
      <c r="C8" s="2" t="s">
        <v>86</v>
      </c>
      <c r="D8" s="2" t="s">
        <v>87</v>
      </c>
      <c r="E8" s="29" t="s">
        <v>118</v>
      </c>
      <c r="F8" s="30" t="s">
        <v>89</v>
      </c>
      <c r="G8" s="26"/>
    </row>
    <row r="9" spans="2:10" x14ac:dyDescent="0.25">
      <c r="B9" s="5" t="s">
        <v>119</v>
      </c>
      <c r="C9" s="35">
        <v>449507907.79000002</v>
      </c>
      <c r="D9" s="35">
        <v>122232782.17</v>
      </c>
      <c r="E9" s="36">
        <v>2729227.82</v>
      </c>
      <c r="F9" s="36">
        <f>SUM(C9:E9)</f>
        <v>574469917.78000009</v>
      </c>
      <c r="G9" s="26"/>
    </row>
    <row r="10" spans="2:10" x14ac:dyDescent="0.25">
      <c r="B10" s="6" t="s">
        <v>95</v>
      </c>
      <c r="C10" s="55">
        <v>0</v>
      </c>
      <c r="D10" s="39">
        <v>0</v>
      </c>
      <c r="E10" s="39">
        <v>0</v>
      </c>
      <c r="F10" s="47">
        <f>SUM(C10:E10)</f>
        <v>0</v>
      </c>
      <c r="G10" s="26"/>
      <c r="H10" t="s">
        <v>120</v>
      </c>
    </row>
    <row r="11" spans="2:10" x14ac:dyDescent="0.25">
      <c r="B11" s="5">
        <v>2021</v>
      </c>
      <c r="C11" s="39">
        <f>SUM(C9:C10)</f>
        <v>449507907.79000002</v>
      </c>
      <c r="D11" s="39">
        <f>SUM(D9:D10)</f>
        <v>122232782.17</v>
      </c>
      <c r="E11" s="40">
        <f>SUM(E9:E10)</f>
        <v>2729227.82</v>
      </c>
      <c r="F11" s="40">
        <f>SUM(F9:F10)</f>
        <v>574469917.78000009</v>
      </c>
      <c r="G11" s="26"/>
    </row>
    <row r="12" spans="2:10" ht="13.5" customHeight="1" x14ac:dyDescent="0.25">
      <c r="B12" s="5"/>
      <c r="C12" s="35"/>
      <c r="D12" s="35"/>
      <c r="E12" s="36"/>
      <c r="F12" s="36"/>
      <c r="G12" s="26"/>
    </row>
    <row r="13" spans="2:10" x14ac:dyDescent="0.25">
      <c r="B13" s="5" t="s">
        <v>90</v>
      </c>
      <c r="C13" s="31"/>
      <c r="D13" s="31"/>
      <c r="E13" s="32"/>
      <c r="F13" s="32"/>
      <c r="G13" s="26"/>
    </row>
    <row r="14" spans="2:10" x14ac:dyDescent="0.25">
      <c r="B14" s="6" t="s">
        <v>91</v>
      </c>
      <c r="C14" s="56">
        <v>-421749166.25</v>
      </c>
      <c r="D14" s="37">
        <v>-93251455.700000003</v>
      </c>
      <c r="E14" s="38">
        <v>-1628502.77</v>
      </c>
      <c r="F14" s="38">
        <f>SUM(C14:E14)</f>
        <v>-516629124.71999997</v>
      </c>
      <c r="G14" s="26"/>
      <c r="J14" t="s">
        <v>121</v>
      </c>
    </row>
    <row r="15" spans="2:10" x14ac:dyDescent="0.25">
      <c r="B15" s="6" t="s">
        <v>92</v>
      </c>
      <c r="C15" s="46">
        <f>-1000930.82-168624.26-6845.11</f>
        <v>-1176400.1900000002</v>
      </c>
      <c r="D15" s="46">
        <f>-17087.82-164344.35-1563.6-6178.8-3615.91</f>
        <v>-192790.48</v>
      </c>
      <c r="E15" s="47">
        <f>-3233.48-10733.72-573.56</f>
        <v>-14540.759999999998</v>
      </c>
      <c r="F15" s="47">
        <f>SUM(C15:E15)</f>
        <v>-1383731.4300000002</v>
      </c>
      <c r="G15" s="26"/>
      <c r="H15" s="10">
        <v>4111062.73</v>
      </c>
      <c r="I15" s="10">
        <v>7417352.54</v>
      </c>
      <c r="J15" s="45">
        <f>+I15-H15</f>
        <v>3306289.81</v>
      </c>
    </row>
    <row r="16" spans="2:10" x14ac:dyDescent="0.25">
      <c r="B16" s="5" t="s">
        <v>93</v>
      </c>
      <c r="C16" s="39">
        <f>SUM(C14:C15)</f>
        <v>-422925566.44</v>
      </c>
      <c r="D16" s="39">
        <f>SUM(D14:D15)</f>
        <v>-93444246.180000007</v>
      </c>
      <c r="E16" s="40">
        <f>SUM(E14:E15)</f>
        <v>-1643043.53</v>
      </c>
      <c r="F16" s="40">
        <f>SUM(F14:F15)</f>
        <v>-518012856.14999998</v>
      </c>
      <c r="G16" s="26"/>
    </row>
    <row r="17" spans="2:8" ht="15.75" thickBot="1" x14ac:dyDescent="0.3">
      <c r="B17" s="3" t="s">
        <v>122</v>
      </c>
      <c r="C17" s="33">
        <f>+C11+C16</f>
        <v>26582341.350000024</v>
      </c>
      <c r="D17" s="33">
        <f>+D11+D16</f>
        <v>28788535.989999995</v>
      </c>
      <c r="E17" s="34">
        <f>+E11+E16</f>
        <v>1086184.2899999998</v>
      </c>
      <c r="F17" s="34">
        <f>+F11+F16</f>
        <v>56457061.630000114</v>
      </c>
      <c r="G17" s="26"/>
    </row>
    <row r="18" spans="2:8" ht="15.75" thickTop="1" x14ac:dyDescent="0.25">
      <c r="H18" s="8">
        <f>F17-F15</f>
        <v>57840793.060000114</v>
      </c>
    </row>
    <row r="19" spans="2:8" x14ac:dyDescent="0.25">
      <c r="C19" s="14" t="s">
        <v>4</v>
      </c>
      <c r="D19" s="14" t="s">
        <v>4</v>
      </c>
      <c r="E19" s="14" t="s">
        <v>4</v>
      </c>
      <c r="F19" s="8" t="s">
        <v>4</v>
      </c>
    </row>
    <row r="20" spans="2:8" x14ac:dyDescent="0.25">
      <c r="B20" s="7">
        <v>2020</v>
      </c>
      <c r="C20" s="9"/>
      <c r="D20" s="9"/>
      <c r="E20" s="9"/>
      <c r="F20" s="9"/>
    </row>
    <row r="21" spans="2:8" ht="30" x14ac:dyDescent="0.25">
      <c r="B21" s="28"/>
      <c r="C21" s="2" t="s">
        <v>86</v>
      </c>
      <c r="D21" s="2" t="s">
        <v>87</v>
      </c>
      <c r="E21" s="29" t="s">
        <v>88</v>
      </c>
      <c r="F21" s="30" t="s">
        <v>89</v>
      </c>
    </row>
    <row r="22" spans="2:8" x14ac:dyDescent="0.25">
      <c r="B22" s="5" t="s">
        <v>94</v>
      </c>
      <c r="C22" s="48">
        <v>440519234.88999999</v>
      </c>
      <c r="D22" s="48">
        <v>115086882.84</v>
      </c>
      <c r="E22" s="49">
        <v>2050790.8</v>
      </c>
      <c r="F22" s="49">
        <f>SUM(A22:E22)</f>
        <v>557656908.52999997</v>
      </c>
    </row>
    <row r="23" spans="2:8" ht="15.75" thickBot="1" x14ac:dyDescent="0.3">
      <c r="B23" s="6" t="s">
        <v>95</v>
      </c>
      <c r="C23" s="48">
        <v>3719107.44</v>
      </c>
      <c r="D23" s="11">
        <v>0</v>
      </c>
      <c r="E23" s="48">
        <v>0</v>
      </c>
      <c r="F23" s="49">
        <f>SUM(A23:E23)</f>
        <v>3719107.44</v>
      </c>
    </row>
    <row r="24" spans="2:8" ht="15.75" thickBot="1" x14ac:dyDescent="0.3">
      <c r="B24" s="6" t="s">
        <v>123</v>
      </c>
      <c r="C24" s="50">
        <f>SUM(C22:C23)</f>
        <v>444238342.32999998</v>
      </c>
      <c r="D24" s="50">
        <f>SUM(D22:D23)</f>
        <v>115086882.84</v>
      </c>
      <c r="E24" s="51">
        <f>SUM(E22:E23)</f>
        <v>2050790.8</v>
      </c>
      <c r="F24" s="51">
        <f>SUM(F22:F23)</f>
        <v>561376015.97000003</v>
      </c>
    </row>
    <row r="25" spans="2:8" ht="15.75" thickTop="1" x14ac:dyDescent="0.25">
      <c r="B25" s="5" t="s">
        <v>90</v>
      </c>
      <c r="C25" s="31"/>
      <c r="D25" s="31"/>
      <c r="E25" s="32"/>
      <c r="F25" s="32"/>
    </row>
    <row r="26" spans="2:8" x14ac:dyDescent="0.25">
      <c r="B26" s="6" t="s">
        <v>91</v>
      </c>
      <c r="C26" s="48">
        <v>-408005496.06999999</v>
      </c>
      <c r="D26" s="48">
        <v>-90345100.040000007</v>
      </c>
      <c r="E26" s="49">
        <v>-1578376.17</v>
      </c>
      <c r="F26" s="49">
        <f>SUM(A26:E26)</f>
        <v>-499928972.28000003</v>
      </c>
    </row>
    <row r="27" spans="2:8" ht="15.75" thickBot="1" x14ac:dyDescent="0.3">
      <c r="B27" s="6" t="s">
        <v>92</v>
      </c>
      <c r="C27" s="57">
        <f>-1971303.12-297092.97</f>
        <v>-2268396.09</v>
      </c>
      <c r="D27" s="58">
        <f>-163401.13-34660.85</f>
        <v>-198061.98</v>
      </c>
      <c r="E27" s="59">
        <v>-6468.2</v>
      </c>
      <c r="F27" s="49">
        <f>SUM(A27:E27)</f>
        <v>-2472926.27</v>
      </c>
    </row>
    <row r="28" spans="2:8" ht="15.75" thickBot="1" x14ac:dyDescent="0.3">
      <c r="B28" s="6" t="s">
        <v>93</v>
      </c>
      <c r="C28" s="52">
        <f>SUM(C26:C27)</f>
        <v>-410273892.15999997</v>
      </c>
      <c r="D28" s="52">
        <f>SUM(D25:D27)</f>
        <v>-90543162.020000011</v>
      </c>
      <c r="E28" s="53">
        <f>SUM(E25:E27)</f>
        <v>-1584844.3699999999</v>
      </c>
      <c r="F28" s="54">
        <f>SUM(F25:F27)</f>
        <v>-502401898.55000001</v>
      </c>
    </row>
    <row r="29" spans="2:8" ht="15.75" thickBot="1" x14ac:dyDescent="0.3">
      <c r="B29" s="3" t="s">
        <v>124</v>
      </c>
      <c r="C29" s="50">
        <f>C24+C28</f>
        <v>33964450.170000017</v>
      </c>
      <c r="D29" s="50">
        <f>D24+D28</f>
        <v>24543720.819999993</v>
      </c>
      <c r="E29" s="50">
        <f>E24+E28</f>
        <v>465946.43000000017</v>
      </c>
      <c r="F29" s="50">
        <f>F24+F28</f>
        <v>58974117.420000017</v>
      </c>
    </row>
    <row r="30" spans="2:8" ht="15.75" thickTop="1" x14ac:dyDescent="0.25">
      <c r="C30" s="37"/>
      <c r="D30" s="37"/>
      <c r="E30" s="38"/>
      <c r="F30" s="38"/>
    </row>
    <row r="31" spans="2:8" x14ac:dyDescent="0.25">
      <c r="F31" s="20"/>
    </row>
    <row r="33" spans="6:6" x14ac:dyDescent="0.25">
      <c r="F33" s="1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30"/>
  <sheetViews>
    <sheetView topLeftCell="A593" workbookViewId="0">
      <selection activeCell="H13" sqref="H13"/>
    </sheetView>
  </sheetViews>
  <sheetFormatPr baseColWidth="10" defaultRowHeight="15" x14ac:dyDescent="0.25"/>
  <cols>
    <col min="1" max="1" width="27.28515625" customWidth="1"/>
    <col min="2" max="2" width="23.5703125" customWidth="1"/>
    <col min="3" max="3" width="28.7109375" bestFit="1" customWidth="1"/>
    <col min="4" max="4" width="51.5703125" customWidth="1"/>
    <col min="5" max="5" width="36" customWidth="1"/>
    <col min="6" max="6" width="19.7109375" customWidth="1"/>
    <col min="7" max="7" width="22.7109375" customWidth="1"/>
    <col min="8" max="8" width="19.28515625" customWidth="1"/>
    <col min="9" max="9" width="19" customWidth="1"/>
    <col min="11" max="11" width="15.5703125" customWidth="1"/>
  </cols>
  <sheetData>
    <row r="1" spans="1:6" ht="18.75" x14ac:dyDescent="0.3">
      <c r="A1" s="390"/>
      <c r="B1" s="390"/>
      <c r="C1" s="390"/>
      <c r="D1" s="390"/>
      <c r="E1" s="390"/>
      <c r="F1" s="390"/>
    </row>
    <row r="2" spans="1:6" ht="18.75" x14ac:dyDescent="0.3">
      <c r="A2" s="390" t="s">
        <v>135</v>
      </c>
      <c r="B2" s="390"/>
      <c r="C2" s="390"/>
      <c r="D2" s="390"/>
      <c r="E2" s="390"/>
      <c r="F2" s="390"/>
    </row>
    <row r="3" spans="1:6" ht="18.75" x14ac:dyDescent="0.3">
      <c r="A3" s="390" t="s">
        <v>0</v>
      </c>
      <c r="B3" s="390"/>
      <c r="C3" s="390"/>
      <c r="D3" s="390"/>
      <c r="E3" s="390"/>
      <c r="F3" s="390"/>
    </row>
    <row r="4" spans="1:6" ht="18.75" x14ac:dyDescent="0.25">
      <c r="A4" s="391" t="s">
        <v>1590</v>
      </c>
      <c r="B4" s="391"/>
      <c r="C4" s="391"/>
      <c r="D4" s="391"/>
      <c r="E4" s="391"/>
      <c r="F4" s="391"/>
    </row>
    <row r="5" spans="1:6" ht="18.75" x14ac:dyDescent="0.25">
      <c r="A5" s="392" t="s">
        <v>1591</v>
      </c>
      <c r="B5" s="392"/>
      <c r="C5" s="392"/>
      <c r="D5" s="392"/>
      <c r="E5" s="392"/>
      <c r="F5" s="392"/>
    </row>
    <row r="6" spans="1:6" ht="15.75" x14ac:dyDescent="0.25">
      <c r="A6" s="214"/>
      <c r="B6" s="215"/>
      <c r="C6" s="215"/>
      <c r="D6" s="258"/>
      <c r="E6" s="259"/>
      <c r="F6" s="260"/>
    </row>
    <row r="7" spans="1:6" x14ac:dyDescent="0.25">
      <c r="A7" s="216"/>
      <c r="B7" s="15"/>
      <c r="C7" s="15"/>
      <c r="E7" s="15"/>
      <c r="F7" s="217"/>
    </row>
    <row r="8" spans="1:6" ht="18.75" x14ac:dyDescent="0.25">
      <c r="A8" s="218" t="s">
        <v>1732</v>
      </c>
      <c r="B8" s="219"/>
      <c r="C8" s="219"/>
      <c r="D8" s="220"/>
      <c r="E8" s="219"/>
      <c r="F8" s="221"/>
    </row>
    <row r="9" spans="1:6" ht="32.25" thickBot="1" x14ac:dyDescent="0.3">
      <c r="A9" s="282" t="s">
        <v>125</v>
      </c>
      <c r="B9" s="283" t="s">
        <v>126</v>
      </c>
      <c r="C9" s="283" t="s">
        <v>1733</v>
      </c>
      <c r="D9" s="284" t="s">
        <v>1734</v>
      </c>
      <c r="E9" s="284" t="s">
        <v>127</v>
      </c>
      <c r="F9" s="285" t="s">
        <v>128</v>
      </c>
    </row>
    <row r="10" spans="1:6" ht="15.75" thickBot="1" x14ac:dyDescent="0.3">
      <c r="A10" s="223">
        <v>45146</v>
      </c>
      <c r="B10" s="224" t="s">
        <v>968</v>
      </c>
      <c r="C10" s="224"/>
      <c r="D10" s="225" t="s">
        <v>969</v>
      </c>
      <c r="E10" s="226" t="s">
        <v>970</v>
      </c>
      <c r="F10" s="227">
        <v>23156.32</v>
      </c>
    </row>
    <row r="11" spans="1:6" x14ac:dyDescent="0.25">
      <c r="A11" s="228">
        <v>45082</v>
      </c>
      <c r="B11" s="229" t="s">
        <v>971</v>
      </c>
      <c r="C11" s="229"/>
      <c r="D11" s="230" t="s">
        <v>972</v>
      </c>
      <c r="E11" s="231" t="s">
        <v>973</v>
      </c>
      <c r="F11" s="232">
        <v>1521000</v>
      </c>
    </row>
    <row r="12" spans="1:6" x14ac:dyDescent="0.25">
      <c r="A12" s="233">
        <v>45103</v>
      </c>
      <c r="B12" s="134" t="s">
        <v>974</v>
      </c>
      <c r="C12" s="134"/>
      <c r="D12" s="125" t="s">
        <v>972</v>
      </c>
      <c r="E12" s="135" t="s">
        <v>975</v>
      </c>
      <c r="F12" s="234">
        <v>420000</v>
      </c>
    </row>
    <row r="13" spans="1:6" x14ac:dyDescent="0.25">
      <c r="A13" s="233">
        <v>45168</v>
      </c>
      <c r="B13" s="134" t="s">
        <v>976</v>
      </c>
      <c r="C13" s="134"/>
      <c r="D13" s="125" t="s">
        <v>972</v>
      </c>
      <c r="E13" s="135" t="s">
        <v>973</v>
      </c>
      <c r="F13" s="234">
        <v>30960</v>
      </c>
    </row>
    <row r="14" spans="1:6" x14ac:dyDescent="0.25">
      <c r="A14" s="233">
        <v>45209</v>
      </c>
      <c r="B14" s="134" t="s">
        <v>977</v>
      </c>
      <c r="C14" s="134"/>
      <c r="D14" s="125" t="s">
        <v>972</v>
      </c>
      <c r="E14" s="135" t="s">
        <v>978</v>
      </c>
      <c r="F14" s="234">
        <v>38400</v>
      </c>
    </row>
    <row r="15" spans="1:6" x14ac:dyDescent="0.25">
      <c r="A15" s="233">
        <v>45335</v>
      </c>
      <c r="B15" s="134" t="s">
        <v>979</v>
      </c>
      <c r="C15" s="134"/>
      <c r="D15" s="125" t="s">
        <v>972</v>
      </c>
      <c r="E15" s="135" t="s">
        <v>973</v>
      </c>
      <c r="F15" s="234">
        <v>360960</v>
      </c>
    </row>
    <row r="16" spans="1:6" x14ac:dyDescent="0.25">
      <c r="A16" s="233">
        <v>45485</v>
      </c>
      <c r="B16" s="134" t="s">
        <v>980</v>
      </c>
      <c r="C16" s="134"/>
      <c r="D16" s="125" t="s">
        <v>972</v>
      </c>
      <c r="E16" s="135" t="s">
        <v>973</v>
      </c>
      <c r="F16" s="234">
        <v>44780</v>
      </c>
    </row>
    <row r="17" spans="1:6" x14ac:dyDescent="0.25">
      <c r="A17" s="233">
        <v>45504</v>
      </c>
      <c r="B17" s="134" t="s">
        <v>981</v>
      </c>
      <c r="C17" s="134"/>
      <c r="D17" s="125" t="s">
        <v>972</v>
      </c>
      <c r="E17" s="135" t="s">
        <v>978</v>
      </c>
      <c r="F17" s="234">
        <v>149804.04</v>
      </c>
    </row>
    <row r="18" spans="1:6" x14ac:dyDescent="0.25">
      <c r="A18" s="233">
        <v>45581</v>
      </c>
      <c r="B18" s="134" t="s">
        <v>982</v>
      </c>
      <c r="C18" s="134"/>
      <c r="D18" s="125" t="s">
        <v>972</v>
      </c>
      <c r="E18" s="135" t="s">
        <v>978</v>
      </c>
      <c r="F18" s="234">
        <v>160750</v>
      </c>
    </row>
    <row r="19" spans="1:6" x14ac:dyDescent="0.25">
      <c r="A19" s="233">
        <v>45582</v>
      </c>
      <c r="B19" s="134" t="s">
        <v>983</v>
      </c>
      <c r="C19" s="134"/>
      <c r="D19" s="125" t="s">
        <v>972</v>
      </c>
      <c r="E19" s="135" t="s">
        <v>975</v>
      </c>
      <c r="F19" s="234">
        <v>19909.439999999999</v>
      </c>
    </row>
    <row r="20" spans="1:6" x14ac:dyDescent="0.25">
      <c r="A20" s="233">
        <v>45583</v>
      </c>
      <c r="B20" s="134" t="s">
        <v>984</v>
      </c>
      <c r="C20" s="134"/>
      <c r="D20" s="125" t="s">
        <v>972</v>
      </c>
      <c r="E20" s="135" t="s">
        <v>975</v>
      </c>
      <c r="F20" s="234">
        <v>221216</v>
      </c>
    </row>
    <row r="21" spans="1:6" x14ac:dyDescent="0.25">
      <c r="A21" s="233">
        <v>45609</v>
      </c>
      <c r="B21" s="134" t="s">
        <v>985</v>
      </c>
      <c r="C21" s="134"/>
      <c r="D21" s="125" t="s">
        <v>972</v>
      </c>
      <c r="E21" s="135" t="s">
        <v>978</v>
      </c>
      <c r="F21" s="234">
        <v>138535.78</v>
      </c>
    </row>
    <row r="22" spans="1:6" x14ac:dyDescent="0.25">
      <c r="A22" s="286">
        <v>45631</v>
      </c>
      <c r="B22" s="134" t="s">
        <v>1592</v>
      </c>
      <c r="C22" s="134"/>
      <c r="D22" s="125" t="s">
        <v>972</v>
      </c>
      <c r="E22" s="135" t="s">
        <v>978</v>
      </c>
      <c r="F22" s="287">
        <v>228958.56</v>
      </c>
    </row>
    <row r="23" spans="1:6" ht="15.75" thickBot="1" x14ac:dyDescent="0.3">
      <c r="A23" s="288">
        <v>45706</v>
      </c>
      <c r="B23" s="289" t="s">
        <v>1735</v>
      </c>
      <c r="C23" s="289" t="s">
        <v>1736</v>
      </c>
      <c r="D23" s="290" t="s">
        <v>1737</v>
      </c>
      <c r="E23" s="291" t="s">
        <v>973</v>
      </c>
      <c r="F23" s="292">
        <v>246270.2</v>
      </c>
    </row>
    <row r="24" spans="1:6" x14ac:dyDescent="0.25">
      <c r="A24" s="228">
        <v>43206</v>
      </c>
      <c r="B24" s="229" t="s">
        <v>986</v>
      </c>
      <c r="C24" s="229"/>
      <c r="D24" s="230" t="s">
        <v>987</v>
      </c>
      <c r="E24" s="231" t="s">
        <v>973</v>
      </c>
      <c r="F24" s="232">
        <v>25638.57</v>
      </c>
    </row>
    <row r="25" spans="1:6" x14ac:dyDescent="0.25">
      <c r="A25" s="233">
        <v>43215</v>
      </c>
      <c r="B25" s="134" t="s">
        <v>988</v>
      </c>
      <c r="C25" s="134"/>
      <c r="D25" s="125" t="s">
        <v>987</v>
      </c>
      <c r="E25" s="135" t="s">
        <v>973</v>
      </c>
      <c r="F25" s="234">
        <v>57706.17</v>
      </c>
    </row>
    <row r="26" spans="1:6" x14ac:dyDescent="0.25">
      <c r="A26" s="233">
        <v>43236</v>
      </c>
      <c r="B26" s="137" t="s">
        <v>989</v>
      </c>
      <c r="C26" s="137"/>
      <c r="D26" s="125" t="s">
        <v>987</v>
      </c>
      <c r="E26" s="135" t="s">
        <v>973</v>
      </c>
      <c r="F26" s="234">
        <v>9618.1200000000008</v>
      </c>
    </row>
    <row r="27" spans="1:6" x14ac:dyDescent="0.25">
      <c r="A27" s="233">
        <v>43333</v>
      </c>
      <c r="B27" s="137" t="s">
        <v>990</v>
      </c>
      <c r="C27" s="137"/>
      <c r="D27" s="125" t="s">
        <v>987</v>
      </c>
      <c r="E27" s="135" t="s">
        <v>973</v>
      </c>
      <c r="F27" s="234">
        <v>12291.82</v>
      </c>
    </row>
    <row r="28" spans="1:6" x14ac:dyDescent="0.25">
      <c r="A28" s="233">
        <v>43438</v>
      </c>
      <c r="B28" s="134" t="s">
        <v>991</v>
      </c>
      <c r="C28" s="134"/>
      <c r="D28" s="125" t="s">
        <v>987</v>
      </c>
      <c r="E28" s="135" t="s">
        <v>973</v>
      </c>
      <c r="F28" s="234">
        <v>102109.95</v>
      </c>
    </row>
    <row r="29" spans="1:6" x14ac:dyDescent="0.25">
      <c r="A29" s="233">
        <v>43678</v>
      </c>
      <c r="B29" s="137" t="s">
        <v>992</v>
      </c>
      <c r="C29" s="137"/>
      <c r="D29" s="125" t="s">
        <v>987</v>
      </c>
      <c r="E29" s="135" t="s">
        <v>973</v>
      </c>
      <c r="F29" s="234">
        <v>59387.51</v>
      </c>
    </row>
    <row r="30" spans="1:6" ht="15.75" thickBot="1" x14ac:dyDescent="0.3">
      <c r="A30" s="235">
        <v>43678</v>
      </c>
      <c r="B30" s="240" t="s">
        <v>993</v>
      </c>
      <c r="C30" s="240"/>
      <c r="D30" s="237" t="s">
        <v>987</v>
      </c>
      <c r="E30" s="238" t="s">
        <v>973</v>
      </c>
      <c r="F30" s="239">
        <v>352439.84</v>
      </c>
    </row>
    <row r="31" spans="1:6" ht="15.75" thickBot="1" x14ac:dyDescent="0.3">
      <c r="A31" s="223">
        <v>45720</v>
      </c>
      <c r="B31" s="224" t="s">
        <v>1738</v>
      </c>
      <c r="C31" s="224" t="s">
        <v>1739</v>
      </c>
      <c r="D31" s="225" t="s">
        <v>994</v>
      </c>
      <c r="E31" s="226" t="s">
        <v>1740</v>
      </c>
      <c r="F31" s="227">
        <v>261000</v>
      </c>
    </row>
    <row r="32" spans="1:6" x14ac:dyDescent="0.25">
      <c r="A32" s="228">
        <v>45666</v>
      </c>
      <c r="B32" s="229" t="s">
        <v>1700</v>
      </c>
      <c r="C32" s="229" t="s">
        <v>1701</v>
      </c>
      <c r="D32" s="230" t="s">
        <v>995</v>
      </c>
      <c r="E32" s="231" t="s">
        <v>975</v>
      </c>
      <c r="F32" s="232">
        <v>160000</v>
      </c>
    </row>
    <row r="33" spans="1:6" ht="15.75" thickBot="1" x14ac:dyDescent="0.3">
      <c r="A33" s="235">
        <v>45701</v>
      </c>
      <c r="B33" s="236" t="s">
        <v>1299</v>
      </c>
      <c r="C33" s="236" t="s">
        <v>1741</v>
      </c>
      <c r="D33" s="237" t="s">
        <v>995</v>
      </c>
      <c r="E33" s="238" t="s">
        <v>975</v>
      </c>
      <c r="F33" s="239">
        <v>42000</v>
      </c>
    </row>
    <row r="34" spans="1:6" x14ac:dyDescent="0.25">
      <c r="A34" s="228">
        <v>45371</v>
      </c>
      <c r="B34" s="229" t="s">
        <v>997</v>
      </c>
      <c r="C34" s="229"/>
      <c r="D34" s="230" t="s">
        <v>998</v>
      </c>
      <c r="E34" s="231" t="s">
        <v>999</v>
      </c>
      <c r="F34" s="232">
        <v>116820</v>
      </c>
    </row>
    <row r="35" spans="1:6" x14ac:dyDescent="0.25">
      <c r="A35" s="233">
        <v>45573</v>
      </c>
      <c r="B35" s="134" t="s">
        <v>1000</v>
      </c>
      <c r="C35" s="134"/>
      <c r="D35" s="125" t="s">
        <v>998</v>
      </c>
      <c r="E35" s="135" t="s">
        <v>1001</v>
      </c>
      <c r="F35" s="234">
        <v>246236.5</v>
      </c>
    </row>
    <row r="36" spans="1:6" ht="15.75" thickBot="1" x14ac:dyDescent="0.3">
      <c r="A36" s="235">
        <v>45574</v>
      </c>
      <c r="B36" s="236" t="s">
        <v>1002</v>
      </c>
      <c r="C36" s="236"/>
      <c r="D36" s="237" t="s">
        <v>998</v>
      </c>
      <c r="E36" s="238" t="s">
        <v>1001</v>
      </c>
      <c r="F36" s="239">
        <v>130885.3</v>
      </c>
    </row>
    <row r="37" spans="1:6" x14ac:dyDescent="0.25">
      <c r="A37" s="228">
        <v>45502</v>
      </c>
      <c r="B37" s="229" t="s">
        <v>1003</v>
      </c>
      <c r="C37" s="229"/>
      <c r="D37" s="230" t="s">
        <v>1004</v>
      </c>
      <c r="E37" s="231" t="s">
        <v>1005</v>
      </c>
      <c r="F37" s="232">
        <v>123900</v>
      </c>
    </row>
    <row r="38" spans="1:6" x14ac:dyDescent="0.25">
      <c r="A38" s="233">
        <v>45639</v>
      </c>
      <c r="B38" s="134" t="s">
        <v>1345</v>
      </c>
      <c r="C38" s="134"/>
      <c r="D38" s="125" t="s">
        <v>1004</v>
      </c>
      <c r="E38" s="135" t="s">
        <v>1007</v>
      </c>
      <c r="F38" s="234">
        <v>153400</v>
      </c>
    </row>
    <row r="39" spans="1:6" x14ac:dyDescent="0.25">
      <c r="A39" s="233">
        <v>45643</v>
      </c>
      <c r="B39" s="134" t="s">
        <v>1593</v>
      </c>
      <c r="C39" s="134"/>
      <c r="D39" s="125" t="s">
        <v>1004</v>
      </c>
      <c r="E39" s="135" t="s">
        <v>1005</v>
      </c>
      <c r="F39" s="234">
        <v>254880</v>
      </c>
    </row>
    <row r="40" spans="1:6" ht="15.75" thickBot="1" x14ac:dyDescent="0.3">
      <c r="A40" s="235">
        <v>45702</v>
      </c>
      <c r="B40" s="236" t="s">
        <v>1742</v>
      </c>
      <c r="C40" s="236" t="s">
        <v>1743</v>
      </c>
      <c r="D40" s="237" t="s">
        <v>1004</v>
      </c>
      <c r="E40" s="238" t="s">
        <v>1009</v>
      </c>
      <c r="F40" s="239">
        <v>242490</v>
      </c>
    </row>
    <row r="41" spans="1:6" x14ac:dyDescent="0.25">
      <c r="A41" s="241">
        <v>44817</v>
      </c>
      <c r="B41" s="229" t="s">
        <v>1011</v>
      </c>
      <c r="C41" s="229"/>
      <c r="D41" s="230" t="s">
        <v>1012</v>
      </c>
      <c r="E41" s="231" t="s">
        <v>978</v>
      </c>
      <c r="F41" s="232">
        <v>75600</v>
      </c>
    </row>
    <row r="42" spans="1:6" x14ac:dyDescent="0.25">
      <c r="A42" s="242">
        <v>44909</v>
      </c>
      <c r="B42" s="134" t="s">
        <v>1013</v>
      </c>
      <c r="C42" s="134"/>
      <c r="D42" s="125" t="s">
        <v>1012</v>
      </c>
      <c r="E42" s="135" t="s">
        <v>978</v>
      </c>
      <c r="F42" s="234">
        <v>750089</v>
      </c>
    </row>
    <row r="43" spans="1:6" x14ac:dyDescent="0.25">
      <c r="A43" s="233">
        <v>45027</v>
      </c>
      <c r="B43" s="134" t="s">
        <v>1014</v>
      </c>
      <c r="C43" s="134"/>
      <c r="D43" s="125" t="s">
        <v>1012</v>
      </c>
      <c r="E43" s="135" t="s">
        <v>978</v>
      </c>
      <c r="F43" s="234">
        <v>450800</v>
      </c>
    </row>
    <row r="44" spans="1:6" x14ac:dyDescent="0.25">
      <c r="A44" s="233">
        <v>45397</v>
      </c>
      <c r="B44" s="134" t="s">
        <v>1015</v>
      </c>
      <c r="C44" s="134"/>
      <c r="D44" s="125" t="s">
        <v>1012</v>
      </c>
      <c r="E44" s="135" t="s">
        <v>975</v>
      </c>
      <c r="F44" s="234">
        <v>61295</v>
      </c>
    </row>
    <row r="45" spans="1:6" x14ac:dyDescent="0.25">
      <c r="A45" s="233">
        <v>45523</v>
      </c>
      <c r="B45" s="134" t="s">
        <v>1016</v>
      </c>
      <c r="C45" s="134"/>
      <c r="D45" s="125" t="s">
        <v>1012</v>
      </c>
      <c r="E45" s="135" t="s">
        <v>973</v>
      </c>
      <c r="F45" s="234">
        <v>22320</v>
      </c>
    </row>
    <row r="46" spans="1:6" x14ac:dyDescent="0.25">
      <c r="A46" s="233">
        <v>45609</v>
      </c>
      <c r="B46" s="134" t="s">
        <v>1017</v>
      </c>
      <c r="C46" s="134"/>
      <c r="D46" s="125" t="s">
        <v>1012</v>
      </c>
      <c r="E46" s="135" t="s">
        <v>973</v>
      </c>
      <c r="F46" s="234">
        <v>96701</v>
      </c>
    </row>
    <row r="47" spans="1:6" x14ac:dyDescent="0.25">
      <c r="A47" s="233">
        <v>45609</v>
      </c>
      <c r="B47" s="134" t="s">
        <v>1018</v>
      </c>
      <c r="C47" s="134"/>
      <c r="D47" s="125" t="s">
        <v>1012</v>
      </c>
      <c r="E47" s="135" t="s">
        <v>978</v>
      </c>
      <c r="F47" s="234">
        <v>47790</v>
      </c>
    </row>
    <row r="48" spans="1:6" x14ac:dyDescent="0.25">
      <c r="A48" s="233">
        <v>45646</v>
      </c>
      <c r="B48" s="134" t="s">
        <v>1594</v>
      </c>
      <c r="C48" s="134"/>
      <c r="D48" s="125" t="s">
        <v>1012</v>
      </c>
      <c r="E48" s="135" t="s">
        <v>973</v>
      </c>
      <c r="F48" s="234">
        <v>28000</v>
      </c>
    </row>
    <row r="49" spans="1:9" ht="15.75" thickBot="1" x14ac:dyDescent="0.3">
      <c r="A49" s="235">
        <v>45701</v>
      </c>
      <c r="B49" s="236" t="s">
        <v>1744</v>
      </c>
      <c r="C49" s="236" t="s">
        <v>1745</v>
      </c>
      <c r="D49" s="237" t="s">
        <v>1012</v>
      </c>
      <c r="E49" s="238" t="s">
        <v>1746</v>
      </c>
      <c r="F49" s="239">
        <v>197669</v>
      </c>
    </row>
    <row r="50" spans="1:9" x14ac:dyDescent="0.25">
      <c r="A50" s="228">
        <v>44669</v>
      </c>
      <c r="B50" s="243" t="s">
        <v>1019</v>
      </c>
      <c r="C50" s="243"/>
      <c r="D50" s="230" t="s">
        <v>1747</v>
      </c>
      <c r="E50" s="231" t="s">
        <v>1020</v>
      </c>
      <c r="F50" s="232">
        <v>84960</v>
      </c>
    </row>
    <row r="51" spans="1:9" x14ac:dyDescent="0.25">
      <c r="A51" s="242">
        <v>44897</v>
      </c>
      <c r="B51" s="134" t="s">
        <v>1021</v>
      </c>
      <c r="C51" s="134"/>
      <c r="D51" s="125" t="s">
        <v>1747</v>
      </c>
      <c r="E51" s="135" t="s">
        <v>975</v>
      </c>
      <c r="F51" s="234">
        <v>142825</v>
      </c>
    </row>
    <row r="52" spans="1:9" x14ac:dyDescent="0.25">
      <c r="A52" s="242">
        <v>44902</v>
      </c>
      <c r="B52" s="134" t="s">
        <v>1022</v>
      </c>
      <c r="C52" s="134"/>
      <c r="D52" s="125" t="s">
        <v>1747</v>
      </c>
      <c r="E52" s="135" t="s">
        <v>1023</v>
      </c>
      <c r="F52" s="234">
        <v>7074.1</v>
      </c>
    </row>
    <row r="53" spans="1:9" x14ac:dyDescent="0.25">
      <c r="A53" s="233">
        <v>45127</v>
      </c>
      <c r="B53" s="134" t="s">
        <v>1024</v>
      </c>
      <c r="C53" s="134"/>
      <c r="D53" s="125" t="s">
        <v>1747</v>
      </c>
      <c r="E53" s="135" t="s">
        <v>973</v>
      </c>
      <c r="F53" s="234">
        <v>34320</v>
      </c>
    </row>
    <row r="54" spans="1:9" x14ac:dyDescent="0.25">
      <c r="A54" s="233">
        <v>45294</v>
      </c>
      <c r="B54" s="134" t="s">
        <v>1025</v>
      </c>
      <c r="C54" s="134"/>
      <c r="D54" s="125" t="s">
        <v>1747</v>
      </c>
      <c r="E54" s="135" t="s">
        <v>1026</v>
      </c>
      <c r="F54" s="234">
        <v>27435</v>
      </c>
    </row>
    <row r="55" spans="1:9" x14ac:dyDescent="0.25">
      <c r="A55" s="233">
        <v>45358</v>
      </c>
      <c r="B55" s="134" t="s">
        <v>1027</v>
      </c>
      <c r="C55" s="134"/>
      <c r="D55" s="125" t="s">
        <v>1747</v>
      </c>
      <c r="E55" s="135" t="s">
        <v>975</v>
      </c>
      <c r="F55" s="234">
        <v>1560214.66</v>
      </c>
    </row>
    <row r="56" spans="1:9" x14ac:dyDescent="0.25">
      <c r="A56" s="233">
        <v>45364</v>
      </c>
      <c r="B56" s="134" t="s">
        <v>1028</v>
      </c>
      <c r="C56" s="134"/>
      <c r="D56" s="125" t="s">
        <v>1747</v>
      </c>
      <c r="E56" s="135" t="s">
        <v>975</v>
      </c>
      <c r="F56" s="234">
        <v>1516710.7</v>
      </c>
    </row>
    <row r="57" spans="1:9" x14ac:dyDescent="0.25">
      <c r="A57" s="233">
        <v>45518</v>
      </c>
      <c r="B57" s="134" t="s">
        <v>1029</v>
      </c>
      <c r="C57" s="134"/>
      <c r="D57" s="125" t="s">
        <v>1747</v>
      </c>
      <c r="E57" s="135" t="s">
        <v>973</v>
      </c>
      <c r="F57" s="234">
        <v>1465682.82</v>
      </c>
    </row>
    <row r="58" spans="1:9" x14ac:dyDescent="0.25">
      <c r="A58" s="233">
        <v>45573</v>
      </c>
      <c r="B58" s="134" t="s">
        <v>1030</v>
      </c>
      <c r="C58" s="134"/>
      <c r="D58" s="125" t="s">
        <v>1747</v>
      </c>
      <c r="E58" s="135" t="s">
        <v>978</v>
      </c>
      <c r="F58" s="234">
        <v>1837640.96</v>
      </c>
    </row>
    <row r="59" spans="1:9" x14ac:dyDescent="0.25">
      <c r="A59" s="233">
        <v>45576</v>
      </c>
      <c r="B59" s="134" t="s">
        <v>1031</v>
      </c>
      <c r="C59" s="134"/>
      <c r="D59" s="125" t="s">
        <v>1747</v>
      </c>
      <c r="E59" s="135" t="s">
        <v>978</v>
      </c>
      <c r="F59" s="234">
        <v>586765</v>
      </c>
    </row>
    <row r="60" spans="1:9" x14ac:dyDescent="0.25">
      <c r="A60" s="233">
        <v>45580</v>
      </c>
      <c r="B60" s="134" t="s">
        <v>1032</v>
      </c>
      <c r="C60" s="134"/>
      <c r="D60" s="125" t="s">
        <v>1747</v>
      </c>
      <c r="E60" s="135" t="s">
        <v>973</v>
      </c>
      <c r="F60" s="234">
        <v>15562.8</v>
      </c>
    </row>
    <row r="61" spans="1:9" x14ac:dyDescent="0.25">
      <c r="A61" s="233">
        <v>45667</v>
      </c>
      <c r="B61" s="134" t="s">
        <v>1702</v>
      </c>
      <c r="C61" s="134" t="s">
        <v>1703</v>
      </c>
      <c r="D61" s="125" t="s">
        <v>1747</v>
      </c>
      <c r="E61" s="135" t="s">
        <v>978</v>
      </c>
      <c r="F61" s="234">
        <v>504152.84</v>
      </c>
    </row>
    <row r="62" spans="1:9" x14ac:dyDescent="0.25">
      <c r="A62" s="233">
        <v>45671</v>
      </c>
      <c r="B62" s="134" t="s">
        <v>1748</v>
      </c>
      <c r="C62" s="134" t="s">
        <v>1703</v>
      </c>
      <c r="D62" s="125" t="s">
        <v>1747</v>
      </c>
      <c r="E62" s="135" t="s">
        <v>973</v>
      </c>
      <c r="F62" s="234">
        <v>85588</v>
      </c>
    </row>
    <row r="63" spans="1:9" ht="15" customHeight="1" x14ac:dyDescent="0.25">
      <c r="A63" s="233">
        <v>45693</v>
      </c>
      <c r="B63" s="134" t="s">
        <v>1749</v>
      </c>
      <c r="C63" s="134" t="s">
        <v>1703</v>
      </c>
      <c r="D63" s="125" t="s">
        <v>1747</v>
      </c>
      <c r="E63" s="135" t="s">
        <v>1746</v>
      </c>
      <c r="F63" s="234">
        <v>374427.01</v>
      </c>
      <c r="I63" s="293"/>
    </row>
    <row r="64" spans="1:9" ht="15" customHeight="1" x14ac:dyDescent="0.25">
      <c r="A64" s="233">
        <v>45705</v>
      </c>
      <c r="B64" s="134" t="s">
        <v>1750</v>
      </c>
      <c r="C64" s="134" t="s">
        <v>1703</v>
      </c>
      <c r="D64" s="125" t="s">
        <v>1747</v>
      </c>
      <c r="E64" s="135" t="s">
        <v>1746</v>
      </c>
      <c r="F64" s="234">
        <v>2086.1</v>
      </c>
      <c r="I64" s="293"/>
    </row>
    <row r="65" spans="1:9" ht="15" customHeight="1" x14ac:dyDescent="0.25">
      <c r="A65" s="233">
        <v>45719</v>
      </c>
      <c r="B65" s="134" t="s">
        <v>1751</v>
      </c>
      <c r="C65" s="134" t="s">
        <v>1703</v>
      </c>
      <c r="D65" s="125" t="s">
        <v>1747</v>
      </c>
      <c r="E65" s="135" t="s">
        <v>1740</v>
      </c>
      <c r="F65" s="234">
        <v>1005933.11</v>
      </c>
      <c r="I65" s="293"/>
    </row>
    <row r="66" spans="1:9" ht="15" customHeight="1" thickBot="1" x14ac:dyDescent="0.3">
      <c r="A66" s="235">
        <v>45721</v>
      </c>
      <c r="B66" s="236" t="s">
        <v>1752</v>
      </c>
      <c r="C66" s="236" t="s">
        <v>1753</v>
      </c>
      <c r="D66" s="237" t="s">
        <v>1747</v>
      </c>
      <c r="E66" s="238" t="s">
        <v>1740</v>
      </c>
      <c r="F66" s="239">
        <v>7980</v>
      </c>
      <c r="I66" s="293"/>
    </row>
    <row r="67" spans="1:9" ht="15" customHeight="1" x14ac:dyDescent="0.25">
      <c r="A67" s="228">
        <v>45502</v>
      </c>
      <c r="B67" s="229" t="s">
        <v>1033</v>
      </c>
      <c r="C67" s="229"/>
      <c r="D67" s="230" t="s">
        <v>1034</v>
      </c>
      <c r="E67" s="231" t="s">
        <v>973</v>
      </c>
      <c r="F67" s="232">
        <v>574000</v>
      </c>
      <c r="I67" s="293"/>
    </row>
    <row r="68" spans="1:9" ht="15" customHeight="1" thickBot="1" x14ac:dyDescent="0.3">
      <c r="A68" s="235">
        <v>45513</v>
      </c>
      <c r="B68" s="236" t="s">
        <v>1035</v>
      </c>
      <c r="C68" s="236"/>
      <c r="D68" s="237" t="s">
        <v>1034</v>
      </c>
      <c r="E68" s="238" t="s">
        <v>973</v>
      </c>
      <c r="F68" s="239">
        <v>656000</v>
      </c>
      <c r="I68" s="293"/>
    </row>
    <row r="69" spans="1:9" ht="15" customHeight="1" thickBot="1" x14ac:dyDescent="0.3">
      <c r="A69" s="223">
        <v>43329</v>
      </c>
      <c r="B69" s="244">
        <v>90022969</v>
      </c>
      <c r="C69" s="244"/>
      <c r="D69" s="225" t="s">
        <v>1036</v>
      </c>
      <c r="E69" s="226" t="s">
        <v>973</v>
      </c>
      <c r="F69" s="227">
        <v>100000</v>
      </c>
      <c r="I69" s="293"/>
    </row>
    <row r="70" spans="1:9" ht="15" customHeight="1" thickBot="1" x14ac:dyDescent="0.3">
      <c r="A70" s="223">
        <v>45125</v>
      </c>
      <c r="B70" s="224" t="s">
        <v>1010</v>
      </c>
      <c r="C70" s="224"/>
      <c r="D70" s="225" t="s">
        <v>1037</v>
      </c>
      <c r="E70" s="226" t="s">
        <v>1038</v>
      </c>
      <c r="F70" s="227">
        <v>24999.48</v>
      </c>
      <c r="I70" s="293"/>
    </row>
    <row r="71" spans="1:9" ht="15" customHeight="1" thickBot="1" x14ac:dyDescent="0.3">
      <c r="A71" s="223">
        <v>45629</v>
      </c>
      <c r="B71" s="224" t="s">
        <v>1595</v>
      </c>
      <c r="C71" s="224"/>
      <c r="D71" s="225" t="s">
        <v>1596</v>
      </c>
      <c r="E71" s="226" t="s">
        <v>996</v>
      </c>
      <c r="F71" s="227">
        <v>42480</v>
      </c>
      <c r="I71" s="293"/>
    </row>
    <row r="72" spans="1:9" ht="15" customHeight="1" x14ac:dyDescent="0.25">
      <c r="A72" s="228">
        <v>45713</v>
      </c>
      <c r="B72" s="229" t="s">
        <v>1543</v>
      </c>
      <c r="C72" s="229"/>
      <c r="D72" s="230" t="s">
        <v>1754</v>
      </c>
      <c r="E72" s="231" t="s">
        <v>1755</v>
      </c>
      <c r="F72" s="232">
        <v>60823.1</v>
      </c>
      <c r="I72" s="293"/>
    </row>
    <row r="73" spans="1:9" ht="15" customHeight="1" thickBot="1" x14ac:dyDescent="0.3">
      <c r="A73" s="235">
        <v>45713</v>
      </c>
      <c r="B73" s="236" t="s">
        <v>1756</v>
      </c>
      <c r="C73" s="236"/>
      <c r="D73" s="237" t="s">
        <v>1754</v>
      </c>
      <c r="E73" s="238" t="s">
        <v>1755</v>
      </c>
      <c r="F73" s="239">
        <v>154515.1</v>
      </c>
      <c r="I73" s="293"/>
    </row>
    <row r="74" spans="1:9" ht="15" customHeight="1" thickBot="1" x14ac:dyDescent="0.3">
      <c r="A74" s="223">
        <v>45357</v>
      </c>
      <c r="B74" s="224" t="s">
        <v>1039</v>
      </c>
      <c r="C74" s="224"/>
      <c r="D74" s="225" t="s">
        <v>1040</v>
      </c>
      <c r="E74" s="226" t="s">
        <v>978</v>
      </c>
      <c r="F74" s="227">
        <v>4800</v>
      </c>
      <c r="I74" s="293"/>
    </row>
    <row r="75" spans="1:9" ht="15" customHeight="1" thickBot="1" x14ac:dyDescent="0.3">
      <c r="A75" s="223">
        <v>45616</v>
      </c>
      <c r="B75" s="224" t="s">
        <v>1041</v>
      </c>
      <c r="C75" s="224"/>
      <c r="D75" s="225" t="s">
        <v>1042</v>
      </c>
      <c r="E75" s="226" t="s">
        <v>978</v>
      </c>
      <c r="F75" s="227">
        <v>179327.67</v>
      </c>
      <c r="I75" s="293"/>
    </row>
    <row r="76" spans="1:9" ht="15" customHeight="1" thickBot="1" x14ac:dyDescent="0.3">
      <c r="A76" s="223">
        <v>45607</v>
      </c>
      <c r="B76" s="224" t="s">
        <v>1043</v>
      </c>
      <c r="C76" s="224"/>
      <c r="D76" s="225" t="s">
        <v>1044</v>
      </c>
      <c r="E76" s="226" t="s">
        <v>1001</v>
      </c>
      <c r="F76" s="227">
        <v>43365</v>
      </c>
      <c r="I76" s="293"/>
    </row>
    <row r="77" spans="1:9" ht="15" customHeight="1" thickBot="1" x14ac:dyDescent="0.3">
      <c r="A77" s="223">
        <v>45419</v>
      </c>
      <c r="B77" s="224" t="s">
        <v>1047</v>
      </c>
      <c r="C77" s="224"/>
      <c r="D77" s="225" t="s">
        <v>1045</v>
      </c>
      <c r="E77" s="226" t="s">
        <v>1048</v>
      </c>
      <c r="F77" s="227">
        <v>196438.56</v>
      </c>
      <c r="I77" s="293"/>
    </row>
    <row r="78" spans="1:9" ht="15" customHeight="1" x14ac:dyDescent="0.25">
      <c r="A78" s="228">
        <v>45266</v>
      </c>
      <c r="B78" s="229" t="s">
        <v>1049</v>
      </c>
      <c r="C78" s="229"/>
      <c r="D78" s="230" t="s">
        <v>1050</v>
      </c>
      <c r="E78" s="231" t="s">
        <v>1051</v>
      </c>
      <c r="F78" s="232">
        <v>263710.86</v>
      </c>
      <c r="I78" s="293"/>
    </row>
    <row r="79" spans="1:9" ht="15" customHeight="1" thickBot="1" x14ac:dyDescent="0.3">
      <c r="A79" s="235">
        <v>45708</v>
      </c>
      <c r="B79" s="236" t="s">
        <v>1757</v>
      </c>
      <c r="C79" s="236" t="s">
        <v>1758</v>
      </c>
      <c r="D79" s="237" t="s">
        <v>1050</v>
      </c>
      <c r="E79" s="238" t="s">
        <v>1759</v>
      </c>
      <c r="F79" s="239">
        <v>422000</v>
      </c>
      <c r="I79" s="293"/>
    </row>
    <row r="80" spans="1:9" ht="15" customHeight="1" x14ac:dyDescent="0.25">
      <c r="A80" s="228">
        <v>45511</v>
      </c>
      <c r="B80" s="229" t="s">
        <v>1052</v>
      </c>
      <c r="C80" s="229"/>
      <c r="D80" s="230" t="s">
        <v>1053</v>
      </c>
      <c r="E80" s="231" t="s">
        <v>1054</v>
      </c>
      <c r="F80" s="232">
        <v>85012.96</v>
      </c>
      <c r="I80" s="293"/>
    </row>
    <row r="81" spans="1:9" ht="15" customHeight="1" thickBot="1" x14ac:dyDescent="0.3">
      <c r="A81" s="235">
        <v>45554</v>
      </c>
      <c r="B81" s="236" t="s">
        <v>1055</v>
      </c>
      <c r="C81" s="236"/>
      <c r="D81" s="237" t="s">
        <v>1053</v>
      </c>
      <c r="E81" s="238" t="s">
        <v>1056</v>
      </c>
      <c r="F81" s="239">
        <v>154574.1</v>
      </c>
      <c r="I81" s="293"/>
    </row>
    <row r="82" spans="1:9" ht="15" customHeight="1" x14ac:dyDescent="0.25">
      <c r="A82" s="241">
        <v>44893</v>
      </c>
      <c r="B82" s="229" t="s">
        <v>1057</v>
      </c>
      <c r="C82" s="229"/>
      <c r="D82" s="230" t="s">
        <v>1058</v>
      </c>
      <c r="E82" s="231" t="s">
        <v>978</v>
      </c>
      <c r="F82" s="232">
        <v>391879.98</v>
      </c>
      <c r="I82" s="293"/>
    </row>
    <row r="83" spans="1:9" ht="15" customHeight="1" x14ac:dyDescent="0.25">
      <c r="A83" s="233">
        <v>45076</v>
      </c>
      <c r="B83" s="134" t="s">
        <v>1059</v>
      </c>
      <c r="C83" s="134"/>
      <c r="D83" s="125" t="s">
        <v>1058</v>
      </c>
      <c r="E83" s="135" t="s">
        <v>1060</v>
      </c>
      <c r="F83" s="234">
        <v>1118900</v>
      </c>
      <c r="I83" s="293"/>
    </row>
    <row r="84" spans="1:9" ht="15" customHeight="1" x14ac:dyDescent="0.25">
      <c r="A84" s="233">
        <v>45209</v>
      </c>
      <c r="B84" s="134" t="s">
        <v>1061</v>
      </c>
      <c r="C84" s="134"/>
      <c r="D84" s="125" t="s">
        <v>1058</v>
      </c>
      <c r="E84" s="135" t="s">
        <v>978</v>
      </c>
      <c r="F84" s="234">
        <v>969200</v>
      </c>
      <c r="I84" s="293"/>
    </row>
    <row r="85" spans="1:9" ht="15" customHeight="1" x14ac:dyDescent="0.25">
      <c r="A85" s="233">
        <v>45230</v>
      </c>
      <c r="B85" s="134" t="s">
        <v>1062</v>
      </c>
      <c r="C85" s="134"/>
      <c r="D85" s="125" t="s">
        <v>1058</v>
      </c>
      <c r="E85" s="135" t="s">
        <v>1063</v>
      </c>
      <c r="F85" s="234">
        <v>600900</v>
      </c>
      <c r="I85" s="293"/>
    </row>
    <row r="86" spans="1:9" x14ac:dyDescent="0.25">
      <c r="A86" s="233">
        <v>45245</v>
      </c>
      <c r="B86" s="134" t="s">
        <v>1064</v>
      </c>
      <c r="C86" s="134"/>
      <c r="D86" s="125" t="s">
        <v>1058</v>
      </c>
      <c r="E86" s="135" t="s">
        <v>978</v>
      </c>
      <c r="F86" s="234">
        <v>1071100</v>
      </c>
    </row>
    <row r="87" spans="1:9" x14ac:dyDescent="0.25">
      <c r="A87" s="233">
        <v>45376</v>
      </c>
      <c r="B87" s="134" t="s">
        <v>1065</v>
      </c>
      <c r="C87" s="134"/>
      <c r="D87" s="125" t="s">
        <v>1058</v>
      </c>
      <c r="E87" s="135" t="s">
        <v>978</v>
      </c>
      <c r="F87" s="234">
        <v>76700</v>
      </c>
    </row>
    <row r="88" spans="1:9" x14ac:dyDescent="0.25">
      <c r="A88" s="233">
        <v>45378</v>
      </c>
      <c r="B88" s="134" t="s">
        <v>1066</v>
      </c>
      <c r="C88" s="134"/>
      <c r="D88" s="125" t="s">
        <v>1058</v>
      </c>
      <c r="E88" s="135" t="s">
        <v>978</v>
      </c>
      <c r="F88" s="234">
        <v>419600</v>
      </c>
    </row>
    <row r="89" spans="1:9" x14ac:dyDescent="0.25">
      <c r="A89" s="233">
        <v>45384</v>
      </c>
      <c r="B89" s="134" t="s">
        <v>1067</v>
      </c>
      <c r="C89" s="134"/>
      <c r="D89" s="125" t="s">
        <v>1058</v>
      </c>
      <c r="E89" s="135" t="s">
        <v>978</v>
      </c>
      <c r="F89" s="234">
        <v>307700</v>
      </c>
    </row>
    <row r="90" spans="1:9" x14ac:dyDescent="0.25">
      <c r="A90" s="233">
        <v>45385</v>
      </c>
      <c r="B90" s="134" t="s">
        <v>1068</v>
      </c>
      <c r="C90" s="134"/>
      <c r="D90" s="125" t="s">
        <v>1058</v>
      </c>
      <c r="E90" s="135" t="s">
        <v>1060</v>
      </c>
      <c r="F90" s="234">
        <v>94500</v>
      </c>
    </row>
    <row r="91" spans="1:9" x14ac:dyDescent="0.25">
      <c r="A91" s="233">
        <v>45391</v>
      </c>
      <c r="B91" s="134" t="s">
        <v>1069</v>
      </c>
      <c r="C91" s="134"/>
      <c r="D91" s="125" t="s">
        <v>1058</v>
      </c>
      <c r="E91" s="135" t="s">
        <v>978</v>
      </c>
      <c r="F91" s="234">
        <v>206600</v>
      </c>
    </row>
    <row r="92" spans="1:9" x14ac:dyDescent="0.25">
      <c r="A92" s="233">
        <v>45391</v>
      </c>
      <c r="B92" s="134" t="s">
        <v>1070</v>
      </c>
      <c r="C92" s="134"/>
      <c r="D92" s="125" t="s">
        <v>1058</v>
      </c>
      <c r="E92" s="135" t="s">
        <v>978</v>
      </c>
      <c r="F92" s="234">
        <v>313500</v>
      </c>
    </row>
    <row r="93" spans="1:9" x14ac:dyDescent="0.25">
      <c r="A93" s="233">
        <v>45392</v>
      </c>
      <c r="B93" s="134" t="s">
        <v>1071</v>
      </c>
      <c r="C93" s="134"/>
      <c r="D93" s="125" t="s">
        <v>1058</v>
      </c>
      <c r="E93" s="135" t="s">
        <v>978</v>
      </c>
      <c r="F93" s="234">
        <v>133440</v>
      </c>
    </row>
    <row r="94" spans="1:9" x14ac:dyDescent="0.25">
      <c r="A94" s="233">
        <v>45398</v>
      </c>
      <c r="B94" s="134" t="s">
        <v>1072</v>
      </c>
      <c r="C94" s="134"/>
      <c r="D94" s="125" t="s">
        <v>1058</v>
      </c>
      <c r="E94" s="135" t="s">
        <v>975</v>
      </c>
      <c r="F94" s="234">
        <v>206600</v>
      </c>
    </row>
    <row r="95" spans="1:9" x14ac:dyDescent="0.25">
      <c r="A95" s="233">
        <v>45398</v>
      </c>
      <c r="B95" s="134" t="s">
        <v>1000</v>
      </c>
      <c r="C95" s="134"/>
      <c r="D95" s="125" t="s">
        <v>1058</v>
      </c>
      <c r="E95" s="135" t="s">
        <v>975</v>
      </c>
      <c r="F95" s="234">
        <v>94500</v>
      </c>
    </row>
    <row r="96" spans="1:9" x14ac:dyDescent="0.25">
      <c r="A96" s="233">
        <v>45400</v>
      </c>
      <c r="B96" s="134" t="s">
        <v>1002</v>
      </c>
      <c r="C96" s="134"/>
      <c r="D96" s="125" t="s">
        <v>1058</v>
      </c>
      <c r="E96" s="135" t="s">
        <v>978</v>
      </c>
      <c r="F96" s="234">
        <v>12900</v>
      </c>
    </row>
    <row r="97" spans="1:6" x14ac:dyDescent="0.25">
      <c r="A97" s="233">
        <v>45405</v>
      </c>
      <c r="B97" s="134" t="s">
        <v>1073</v>
      </c>
      <c r="C97" s="134"/>
      <c r="D97" s="125" t="s">
        <v>1058</v>
      </c>
      <c r="E97" s="135" t="s">
        <v>978</v>
      </c>
      <c r="F97" s="234">
        <v>317300</v>
      </c>
    </row>
    <row r="98" spans="1:6" x14ac:dyDescent="0.25">
      <c r="A98" s="233">
        <v>45419</v>
      </c>
      <c r="B98" s="134" t="s">
        <v>1074</v>
      </c>
      <c r="C98" s="134"/>
      <c r="D98" s="125" t="s">
        <v>1058</v>
      </c>
      <c r="E98" s="135" t="s">
        <v>978</v>
      </c>
      <c r="F98" s="234">
        <v>42400</v>
      </c>
    </row>
    <row r="99" spans="1:6" x14ac:dyDescent="0.25">
      <c r="A99" s="233">
        <v>45426</v>
      </c>
      <c r="B99" s="134" t="s">
        <v>1075</v>
      </c>
      <c r="C99" s="134"/>
      <c r="D99" s="125" t="s">
        <v>1058</v>
      </c>
      <c r="E99" s="135" t="s">
        <v>1076</v>
      </c>
      <c r="F99" s="234">
        <v>392600</v>
      </c>
    </row>
    <row r="100" spans="1:6" x14ac:dyDescent="0.25">
      <c r="A100" s="233">
        <v>45496</v>
      </c>
      <c r="B100" s="134" t="s">
        <v>1077</v>
      </c>
      <c r="C100" s="134"/>
      <c r="D100" s="125" t="s">
        <v>1058</v>
      </c>
      <c r="E100" s="135" t="s">
        <v>978</v>
      </c>
      <c r="F100" s="234">
        <v>1089300</v>
      </c>
    </row>
    <row r="101" spans="1:6" ht="15.75" thickBot="1" x14ac:dyDescent="0.3">
      <c r="A101" s="235">
        <v>45509</v>
      </c>
      <c r="B101" s="236" t="s">
        <v>1078</v>
      </c>
      <c r="C101" s="236"/>
      <c r="D101" s="237" t="s">
        <v>1058</v>
      </c>
      <c r="E101" s="238" t="s">
        <v>978</v>
      </c>
      <c r="F101" s="239">
        <v>1032600</v>
      </c>
    </row>
    <row r="102" spans="1:6" x14ac:dyDescent="0.25">
      <c r="A102" s="228">
        <v>44631</v>
      </c>
      <c r="B102" s="243" t="s">
        <v>1079</v>
      </c>
      <c r="C102" s="243"/>
      <c r="D102" s="230" t="s">
        <v>1080</v>
      </c>
      <c r="E102" s="231" t="s">
        <v>973</v>
      </c>
      <c r="F102" s="232">
        <v>105000</v>
      </c>
    </row>
    <row r="103" spans="1:6" x14ac:dyDescent="0.25">
      <c r="A103" s="233">
        <v>45134</v>
      </c>
      <c r="B103" s="134" t="s">
        <v>1081</v>
      </c>
      <c r="C103" s="134"/>
      <c r="D103" s="125" t="s">
        <v>1080</v>
      </c>
      <c r="E103" s="135" t="s">
        <v>975</v>
      </c>
      <c r="F103" s="234">
        <v>7800</v>
      </c>
    </row>
    <row r="104" spans="1:6" x14ac:dyDescent="0.25">
      <c r="A104" s="233">
        <v>45567</v>
      </c>
      <c r="B104" s="134" t="s">
        <v>1082</v>
      </c>
      <c r="C104" s="134"/>
      <c r="D104" s="125" t="s">
        <v>1080</v>
      </c>
      <c r="E104" s="135" t="s">
        <v>975</v>
      </c>
      <c r="F104" s="234">
        <v>367000</v>
      </c>
    </row>
    <row r="105" spans="1:6" x14ac:dyDescent="0.25">
      <c r="A105" s="233">
        <v>45580</v>
      </c>
      <c r="B105" s="134" t="s">
        <v>1083</v>
      </c>
      <c r="C105" s="134"/>
      <c r="D105" s="125" t="s">
        <v>1080</v>
      </c>
      <c r="E105" s="135" t="s">
        <v>973</v>
      </c>
      <c r="F105" s="234">
        <v>36000</v>
      </c>
    </row>
    <row r="106" spans="1:6" x14ac:dyDescent="0.25">
      <c r="A106" s="233">
        <v>45607</v>
      </c>
      <c r="B106" s="134" t="s">
        <v>1084</v>
      </c>
      <c r="C106" s="134"/>
      <c r="D106" s="125" t="s">
        <v>1080</v>
      </c>
      <c r="E106" s="135" t="s">
        <v>973</v>
      </c>
      <c r="F106" s="234">
        <v>288000</v>
      </c>
    </row>
    <row r="107" spans="1:6" ht="15.75" thickBot="1" x14ac:dyDescent="0.3">
      <c r="A107" s="235">
        <v>45639</v>
      </c>
      <c r="B107" s="236" t="s">
        <v>1597</v>
      </c>
      <c r="C107" s="236"/>
      <c r="D107" s="237" t="s">
        <v>1080</v>
      </c>
      <c r="E107" s="238" t="s">
        <v>973</v>
      </c>
      <c r="F107" s="239">
        <v>122900</v>
      </c>
    </row>
    <row r="108" spans="1:6" ht="15.75" thickBot="1" x14ac:dyDescent="0.3">
      <c r="A108" s="245">
        <v>44844</v>
      </c>
      <c r="B108" s="224" t="s">
        <v>1085</v>
      </c>
      <c r="C108" s="224"/>
      <c r="D108" s="225" t="s">
        <v>1086</v>
      </c>
      <c r="E108" s="226" t="s">
        <v>1087</v>
      </c>
      <c r="F108" s="227">
        <v>14750</v>
      </c>
    </row>
    <row r="109" spans="1:6" ht="15.75" thickBot="1" x14ac:dyDescent="0.3">
      <c r="A109" s="223">
        <v>45226</v>
      </c>
      <c r="B109" s="224" t="s">
        <v>1088</v>
      </c>
      <c r="C109" s="224"/>
      <c r="D109" s="225" t="s">
        <v>1089</v>
      </c>
      <c r="E109" s="226" t="s">
        <v>1090</v>
      </c>
      <c r="F109" s="227">
        <v>11500</v>
      </c>
    </row>
    <row r="110" spans="1:6" ht="15.75" thickBot="1" x14ac:dyDescent="0.3">
      <c r="A110" s="223">
        <v>45628</v>
      </c>
      <c r="B110" s="224" t="s">
        <v>1598</v>
      </c>
      <c r="C110" s="224"/>
      <c r="D110" s="225" t="s">
        <v>1599</v>
      </c>
      <c r="E110" s="226" t="s">
        <v>1600</v>
      </c>
      <c r="F110" s="227">
        <v>231103</v>
      </c>
    </row>
    <row r="111" spans="1:6" x14ac:dyDescent="0.25">
      <c r="A111" s="228">
        <v>45726</v>
      </c>
      <c r="B111" s="229" t="s">
        <v>1760</v>
      </c>
      <c r="C111" s="229" t="s">
        <v>1761</v>
      </c>
      <c r="D111" s="230" t="s">
        <v>1092</v>
      </c>
      <c r="E111" s="231" t="s">
        <v>1740</v>
      </c>
      <c r="F111" s="232">
        <v>346620</v>
      </c>
    </row>
    <row r="112" spans="1:6" ht="15.75" thickBot="1" x14ac:dyDescent="0.3">
      <c r="A112" s="235">
        <v>45728</v>
      </c>
      <c r="B112" s="236" t="s">
        <v>1546</v>
      </c>
      <c r="C112" s="236" t="s">
        <v>1761</v>
      </c>
      <c r="D112" s="237" t="s">
        <v>1092</v>
      </c>
      <c r="E112" s="238" t="s">
        <v>1740</v>
      </c>
      <c r="F112" s="239">
        <v>406420</v>
      </c>
    </row>
    <row r="113" spans="1:6" x14ac:dyDescent="0.25">
      <c r="A113" s="228">
        <v>44469</v>
      </c>
      <c r="B113" s="243" t="s">
        <v>1093</v>
      </c>
      <c r="C113" s="243"/>
      <c r="D113" s="230" t="s">
        <v>1094</v>
      </c>
      <c r="E113" s="231" t="s">
        <v>1095</v>
      </c>
      <c r="F113" s="232">
        <v>6630</v>
      </c>
    </row>
    <row r="114" spans="1:6" x14ac:dyDescent="0.25">
      <c r="A114" s="233">
        <v>44470</v>
      </c>
      <c r="B114" s="136" t="s">
        <v>1096</v>
      </c>
      <c r="C114" s="136"/>
      <c r="D114" s="125" t="s">
        <v>1094</v>
      </c>
      <c r="E114" s="135" t="s">
        <v>1095</v>
      </c>
      <c r="F114" s="234">
        <v>3000</v>
      </c>
    </row>
    <row r="115" spans="1:6" x14ac:dyDescent="0.25">
      <c r="A115" s="233">
        <v>44472</v>
      </c>
      <c r="B115" s="136" t="s">
        <v>1097</v>
      </c>
      <c r="C115" s="136"/>
      <c r="D115" s="125" t="s">
        <v>1094</v>
      </c>
      <c r="E115" s="135" t="s">
        <v>1095</v>
      </c>
      <c r="F115" s="234">
        <v>3000</v>
      </c>
    </row>
    <row r="116" spans="1:6" x14ac:dyDescent="0.25">
      <c r="A116" s="233">
        <v>44474</v>
      </c>
      <c r="B116" s="136" t="s">
        <v>1098</v>
      </c>
      <c r="C116" s="136"/>
      <c r="D116" s="125" t="s">
        <v>1094</v>
      </c>
      <c r="E116" s="135" t="s">
        <v>1095</v>
      </c>
      <c r="F116" s="234">
        <v>3000</v>
      </c>
    </row>
    <row r="117" spans="1:6" x14ac:dyDescent="0.25">
      <c r="A117" s="233">
        <v>44474</v>
      </c>
      <c r="B117" s="136" t="s">
        <v>1099</v>
      </c>
      <c r="C117" s="136"/>
      <c r="D117" s="125" t="s">
        <v>1094</v>
      </c>
      <c r="E117" s="135" t="s">
        <v>1095</v>
      </c>
      <c r="F117" s="234">
        <v>4000</v>
      </c>
    </row>
    <row r="118" spans="1:6" x14ac:dyDescent="0.25">
      <c r="A118" s="233">
        <v>44476</v>
      </c>
      <c r="B118" s="136" t="s">
        <v>1100</v>
      </c>
      <c r="C118" s="136"/>
      <c r="D118" s="125" t="s">
        <v>1094</v>
      </c>
      <c r="E118" s="135" t="s">
        <v>1095</v>
      </c>
      <c r="F118" s="234">
        <v>4000</v>
      </c>
    </row>
    <row r="119" spans="1:6" x14ac:dyDescent="0.25">
      <c r="A119" s="233">
        <v>44481</v>
      </c>
      <c r="B119" s="136" t="s">
        <v>1101</v>
      </c>
      <c r="C119" s="136"/>
      <c r="D119" s="125" t="s">
        <v>1094</v>
      </c>
      <c r="E119" s="135" t="s">
        <v>1095</v>
      </c>
      <c r="F119" s="234">
        <v>3000</v>
      </c>
    </row>
    <row r="120" spans="1:6" x14ac:dyDescent="0.25">
      <c r="A120" s="233">
        <v>44482</v>
      </c>
      <c r="B120" s="136" t="s">
        <v>1102</v>
      </c>
      <c r="C120" s="136"/>
      <c r="D120" s="125" t="s">
        <v>1094</v>
      </c>
      <c r="E120" s="135" t="s">
        <v>1095</v>
      </c>
      <c r="F120" s="234">
        <v>3000</v>
      </c>
    </row>
    <row r="121" spans="1:6" x14ac:dyDescent="0.25">
      <c r="A121" s="233">
        <v>44492</v>
      </c>
      <c r="B121" s="136" t="s">
        <v>1103</v>
      </c>
      <c r="C121" s="136"/>
      <c r="D121" s="125" t="s">
        <v>1094</v>
      </c>
      <c r="E121" s="135" t="s">
        <v>1095</v>
      </c>
      <c r="F121" s="234">
        <v>2000</v>
      </c>
    </row>
    <row r="122" spans="1:6" x14ac:dyDescent="0.25">
      <c r="A122" s="233">
        <v>44494</v>
      </c>
      <c r="B122" s="136" t="s">
        <v>1104</v>
      </c>
      <c r="C122" s="136"/>
      <c r="D122" s="125" t="s">
        <v>1094</v>
      </c>
      <c r="E122" s="135" t="s">
        <v>1095</v>
      </c>
      <c r="F122" s="234">
        <v>4000</v>
      </c>
    </row>
    <row r="123" spans="1:6" x14ac:dyDescent="0.25">
      <c r="A123" s="233">
        <v>44496</v>
      </c>
      <c r="B123" s="136" t="s">
        <v>1105</v>
      </c>
      <c r="C123" s="136"/>
      <c r="D123" s="125" t="s">
        <v>1094</v>
      </c>
      <c r="E123" s="135" t="s">
        <v>1095</v>
      </c>
      <c r="F123" s="234">
        <v>2000</v>
      </c>
    </row>
    <row r="124" spans="1:6" x14ac:dyDescent="0.25">
      <c r="A124" s="233">
        <v>44498</v>
      </c>
      <c r="B124" s="136" t="s">
        <v>974</v>
      </c>
      <c r="C124" s="136"/>
      <c r="D124" s="125" t="s">
        <v>1094</v>
      </c>
      <c r="E124" s="135" t="s">
        <v>1095</v>
      </c>
      <c r="F124" s="234">
        <v>2000</v>
      </c>
    </row>
    <row r="125" spans="1:6" x14ac:dyDescent="0.25">
      <c r="A125" s="233">
        <v>44498</v>
      </c>
      <c r="B125" s="136" t="s">
        <v>1106</v>
      </c>
      <c r="C125" s="136"/>
      <c r="D125" s="125" t="s">
        <v>1094</v>
      </c>
      <c r="E125" s="135" t="s">
        <v>1095</v>
      </c>
      <c r="F125" s="234">
        <v>2000</v>
      </c>
    </row>
    <row r="126" spans="1:6" x14ac:dyDescent="0.25">
      <c r="A126" s="233">
        <v>44500</v>
      </c>
      <c r="B126" s="136" t="s">
        <v>1107</v>
      </c>
      <c r="C126" s="136"/>
      <c r="D126" s="125" t="s">
        <v>1094</v>
      </c>
      <c r="E126" s="135" t="s">
        <v>1095</v>
      </c>
      <c r="F126" s="234">
        <v>3000</v>
      </c>
    </row>
    <row r="127" spans="1:6" x14ac:dyDescent="0.25">
      <c r="A127" s="233">
        <v>44501</v>
      </c>
      <c r="B127" s="136" t="s">
        <v>1108</v>
      </c>
      <c r="C127" s="136"/>
      <c r="D127" s="125" t="s">
        <v>1094</v>
      </c>
      <c r="E127" s="135" t="s">
        <v>1095</v>
      </c>
      <c r="F127" s="234">
        <v>4000</v>
      </c>
    </row>
    <row r="128" spans="1:6" x14ac:dyDescent="0.25">
      <c r="A128" s="233">
        <v>44502</v>
      </c>
      <c r="B128" s="136" t="s">
        <v>1109</v>
      </c>
      <c r="C128" s="136"/>
      <c r="D128" s="125" t="s">
        <v>1094</v>
      </c>
      <c r="E128" s="135" t="s">
        <v>1095</v>
      </c>
      <c r="F128" s="234">
        <v>2000</v>
      </c>
    </row>
    <row r="129" spans="1:6" x14ac:dyDescent="0.25">
      <c r="A129" s="233">
        <v>44503</v>
      </c>
      <c r="B129" s="136" t="s">
        <v>1110</v>
      </c>
      <c r="C129" s="136"/>
      <c r="D129" s="125" t="s">
        <v>1094</v>
      </c>
      <c r="E129" s="135" t="s">
        <v>1095</v>
      </c>
      <c r="F129" s="234">
        <v>2000</v>
      </c>
    </row>
    <row r="130" spans="1:6" x14ac:dyDescent="0.25">
      <c r="A130" s="233">
        <v>44504</v>
      </c>
      <c r="B130" s="136" t="s">
        <v>1111</v>
      </c>
      <c r="C130" s="136"/>
      <c r="D130" s="125" t="s">
        <v>1094</v>
      </c>
      <c r="E130" s="135" t="s">
        <v>1095</v>
      </c>
      <c r="F130" s="234">
        <v>2000</v>
      </c>
    </row>
    <row r="131" spans="1:6" x14ac:dyDescent="0.25">
      <c r="A131" s="233">
        <v>44505</v>
      </c>
      <c r="B131" s="136" t="s">
        <v>1085</v>
      </c>
      <c r="C131" s="136"/>
      <c r="D131" s="125" t="s">
        <v>1094</v>
      </c>
      <c r="E131" s="135" t="s">
        <v>1095</v>
      </c>
      <c r="F131" s="234">
        <v>3000</v>
      </c>
    </row>
    <row r="132" spans="1:6" ht="15.75" thickBot="1" x14ac:dyDescent="0.3">
      <c r="A132" s="235">
        <v>44506</v>
      </c>
      <c r="B132" s="246" t="s">
        <v>1112</v>
      </c>
      <c r="C132" s="246"/>
      <c r="D132" s="237" t="s">
        <v>1094</v>
      </c>
      <c r="E132" s="238" t="s">
        <v>1095</v>
      </c>
      <c r="F132" s="239">
        <v>5000</v>
      </c>
    </row>
    <row r="133" spans="1:6" ht="15.75" thickBot="1" x14ac:dyDescent="0.3">
      <c r="A133" s="223">
        <v>45560</v>
      </c>
      <c r="B133" s="224" t="s">
        <v>1113</v>
      </c>
      <c r="C133" s="224"/>
      <c r="D133" s="225" t="s">
        <v>1114</v>
      </c>
      <c r="E133" s="226" t="s">
        <v>978</v>
      </c>
      <c r="F133" s="227">
        <v>95252.05</v>
      </c>
    </row>
    <row r="134" spans="1:6" ht="15.75" thickBot="1" x14ac:dyDescent="0.3">
      <c r="A134" s="223">
        <v>44721</v>
      </c>
      <c r="B134" s="244" t="s">
        <v>1115</v>
      </c>
      <c r="C134" s="244"/>
      <c r="D134" s="225" t="s">
        <v>1116</v>
      </c>
      <c r="E134" s="251" t="s">
        <v>973</v>
      </c>
      <c r="F134" s="227">
        <v>145807.35</v>
      </c>
    </row>
    <row r="135" spans="1:6" x14ac:dyDescent="0.25">
      <c r="A135" s="228">
        <v>45544</v>
      </c>
      <c r="B135" s="229" t="s">
        <v>1118</v>
      </c>
      <c r="C135" s="229"/>
      <c r="D135" s="230" t="s">
        <v>1117</v>
      </c>
      <c r="E135" s="231" t="s">
        <v>978</v>
      </c>
      <c r="F135" s="232">
        <v>233486.6</v>
      </c>
    </row>
    <row r="136" spans="1:6" ht="15.75" thickBot="1" x14ac:dyDescent="0.3">
      <c r="A136" s="235">
        <v>45635</v>
      </c>
      <c r="B136" s="236" t="s">
        <v>1601</v>
      </c>
      <c r="C136" s="236"/>
      <c r="D136" s="237" t="s">
        <v>1117</v>
      </c>
      <c r="E136" s="238" t="s">
        <v>978</v>
      </c>
      <c r="F136" s="239">
        <v>231398</v>
      </c>
    </row>
    <row r="137" spans="1:6" x14ac:dyDescent="0.25">
      <c r="A137" s="228">
        <v>45722</v>
      </c>
      <c r="B137" s="229" t="s">
        <v>1195</v>
      </c>
      <c r="C137" s="229" t="s">
        <v>1762</v>
      </c>
      <c r="D137" s="230" t="s">
        <v>1763</v>
      </c>
      <c r="E137" s="231" t="s">
        <v>978</v>
      </c>
      <c r="F137" s="232">
        <v>54787.4</v>
      </c>
    </row>
    <row r="138" spans="1:6" ht="15.75" thickBot="1" x14ac:dyDescent="0.3">
      <c r="A138" s="235">
        <v>45723</v>
      </c>
      <c r="B138" s="236" t="s">
        <v>1764</v>
      </c>
      <c r="C138" s="236" t="s">
        <v>1765</v>
      </c>
      <c r="D138" s="237" t="s">
        <v>1763</v>
      </c>
      <c r="E138" s="238" t="s">
        <v>978</v>
      </c>
      <c r="F138" s="239">
        <v>397425</v>
      </c>
    </row>
    <row r="139" spans="1:6" ht="15.75" thickBot="1" x14ac:dyDescent="0.3">
      <c r="A139" s="223">
        <v>45691</v>
      </c>
      <c r="B139" s="224" t="s">
        <v>1201</v>
      </c>
      <c r="C139" s="224" t="s">
        <v>1766</v>
      </c>
      <c r="D139" s="225" t="s">
        <v>1119</v>
      </c>
      <c r="E139" s="226" t="s">
        <v>1767</v>
      </c>
      <c r="F139" s="227">
        <v>16000</v>
      </c>
    </row>
    <row r="140" spans="1:6" ht="15.75" thickBot="1" x14ac:dyDescent="0.3">
      <c r="A140" s="223">
        <v>45706</v>
      </c>
      <c r="B140" s="224" t="s">
        <v>1768</v>
      </c>
      <c r="C140" s="224" t="s">
        <v>1769</v>
      </c>
      <c r="D140" s="225" t="s">
        <v>1770</v>
      </c>
      <c r="E140" s="226" t="s">
        <v>1771</v>
      </c>
      <c r="F140" s="227">
        <v>90903.66</v>
      </c>
    </row>
    <row r="141" spans="1:6" x14ac:dyDescent="0.25">
      <c r="A141" s="241">
        <v>44153</v>
      </c>
      <c r="B141" s="243" t="s">
        <v>1122</v>
      </c>
      <c r="C141" s="243"/>
      <c r="D141" s="230" t="s">
        <v>1123</v>
      </c>
      <c r="E141" s="231" t="s">
        <v>1063</v>
      </c>
      <c r="F141" s="232">
        <v>12032.44</v>
      </c>
    </row>
    <row r="142" spans="1:6" x14ac:dyDescent="0.25">
      <c r="A142" s="233">
        <v>44244</v>
      </c>
      <c r="B142" s="136" t="s">
        <v>1124</v>
      </c>
      <c r="C142" s="136"/>
      <c r="D142" s="125" t="s">
        <v>1123</v>
      </c>
      <c r="E142" s="135" t="s">
        <v>1063</v>
      </c>
      <c r="F142" s="234">
        <v>244040</v>
      </c>
    </row>
    <row r="143" spans="1:6" x14ac:dyDescent="0.25">
      <c r="A143" s="233">
        <v>44244</v>
      </c>
      <c r="B143" s="136" t="s">
        <v>1125</v>
      </c>
      <c r="C143" s="136"/>
      <c r="D143" s="125" t="s">
        <v>1123</v>
      </c>
      <c r="E143" s="135" t="s">
        <v>1063</v>
      </c>
      <c r="F143" s="234">
        <v>112868.5</v>
      </c>
    </row>
    <row r="144" spans="1:6" x14ac:dyDescent="0.25">
      <c r="A144" s="242">
        <v>44888</v>
      </c>
      <c r="B144" s="134" t="s">
        <v>1126</v>
      </c>
      <c r="C144" s="134"/>
      <c r="D144" s="125" t="s">
        <v>1123</v>
      </c>
      <c r="E144" s="135" t="s">
        <v>973</v>
      </c>
      <c r="F144" s="234">
        <v>305598.40000000002</v>
      </c>
    </row>
    <row r="145" spans="1:6" ht="15.75" thickBot="1" x14ac:dyDescent="0.3">
      <c r="A145" s="235">
        <v>45635</v>
      </c>
      <c r="B145" s="236" t="s">
        <v>1602</v>
      </c>
      <c r="C145" s="236"/>
      <c r="D145" s="237" t="s">
        <v>1123</v>
      </c>
      <c r="E145" s="238" t="s">
        <v>978</v>
      </c>
      <c r="F145" s="239">
        <v>519200</v>
      </c>
    </row>
    <row r="146" spans="1:6" x14ac:dyDescent="0.25">
      <c r="A146" s="228">
        <v>45323</v>
      </c>
      <c r="B146" s="229" t="s">
        <v>1127</v>
      </c>
      <c r="C146" s="229"/>
      <c r="D146" s="230" t="s">
        <v>1128</v>
      </c>
      <c r="E146" s="231" t="s">
        <v>978</v>
      </c>
      <c r="F146" s="232">
        <v>60770</v>
      </c>
    </row>
    <row r="147" spans="1:6" x14ac:dyDescent="0.25">
      <c r="A147" s="233">
        <v>45369</v>
      </c>
      <c r="B147" s="134" t="s">
        <v>1129</v>
      </c>
      <c r="C147" s="134"/>
      <c r="D147" s="125" t="s">
        <v>1128</v>
      </c>
      <c r="E147" s="135" t="s">
        <v>978</v>
      </c>
      <c r="F147" s="234">
        <v>5760</v>
      </c>
    </row>
    <row r="148" spans="1:6" x14ac:dyDescent="0.25">
      <c r="A148" s="233">
        <v>45631</v>
      </c>
      <c r="B148" s="134" t="s">
        <v>1603</v>
      </c>
      <c r="C148" s="134"/>
      <c r="D148" s="125" t="s">
        <v>1128</v>
      </c>
      <c r="E148" s="135" t="s">
        <v>1604</v>
      </c>
      <c r="F148" s="234">
        <v>4720</v>
      </c>
    </row>
    <row r="149" spans="1:6" ht="15.75" thickBot="1" x14ac:dyDescent="0.3">
      <c r="A149" s="235">
        <v>45632</v>
      </c>
      <c r="B149" s="236" t="s">
        <v>1605</v>
      </c>
      <c r="C149" s="236"/>
      <c r="D149" s="237" t="s">
        <v>1128</v>
      </c>
      <c r="E149" s="238" t="s">
        <v>978</v>
      </c>
      <c r="F149" s="239">
        <v>83249</v>
      </c>
    </row>
    <row r="150" spans="1:6" ht="15.75" thickBot="1" x14ac:dyDescent="0.3">
      <c r="A150" s="223">
        <v>45545</v>
      </c>
      <c r="B150" s="224" t="s">
        <v>1130</v>
      </c>
      <c r="C150" s="224"/>
      <c r="D150" s="225" t="s">
        <v>1131</v>
      </c>
      <c r="E150" s="226" t="s">
        <v>978</v>
      </c>
      <c r="F150" s="227">
        <v>208600</v>
      </c>
    </row>
    <row r="151" spans="1:6" ht="15.75" thickBot="1" x14ac:dyDescent="0.3">
      <c r="A151" s="223">
        <v>45630</v>
      </c>
      <c r="B151" s="224" t="s">
        <v>1606</v>
      </c>
      <c r="C151" s="224"/>
      <c r="D151" s="225" t="s">
        <v>1132</v>
      </c>
      <c r="E151" s="226" t="s">
        <v>1607</v>
      </c>
      <c r="F151" s="227">
        <v>12272</v>
      </c>
    </row>
    <row r="152" spans="1:6" x14ac:dyDescent="0.25">
      <c r="A152" s="228">
        <v>44020</v>
      </c>
      <c r="B152" s="243" t="s">
        <v>1133</v>
      </c>
      <c r="C152" s="243"/>
      <c r="D152" s="230" t="s">
        <v>1134</v>
      </c>
      <c r="E152" s="231" t="s">
        <v>1135</v>
      </c>
      <c r="F152" s="232">
        <v>53100</v>
      </c>
    </row>
    <row r="153" spans="1:6" x14ac:dyDescent="0.25">
      <c r="A153" s="233">
        <v>44020</v>
      </c>
      <c r="B153" s="136" t="s">
        <v>1136</v>
      </c>
      <c r="C153" s="136"/>
      <c r="D153" s="125" t="s">
        <v>1134</v>
      </c>
      <c r="E153" s="135" t="s">
        <v>1135</v>
      </c>
      <c r="F153" s="234">
        <v>53100</v>
      </c>
    </row>
    <row r="154" spans="1:6" x14ac:dyDescent="0.25">
      <c r="A154" s="233">
        <v>44020</v>
      </c>
      <c r="B154" s="136" t="s">
        <v>1137</v>
      </c>
      <c r="C154" s="136"/>
      <c r="D154" s="125" t="s">
        <v>1134</v>
      </c>
      <c r="E154" s="135" t="s">
        <v>1135</v>
      </c>
      <c r="F154" s="234">
        <v>59000</v>
      </c>
    </row>
    <row r="155" spans="1:6" ht="15.75" thickBot="1" x14ac:dyDescent="0.3">
      <c r="A155" s="235">
        <v>44020</v>
      </c>
      <c r="B155" s="246" t="s">
        <v>1091</v>
      </c>
      <c r="C155" s="246"/>
      <c r="D155" s="237" t="s">
        <v>1134</v>
      </c>
      <c r="E155" s="238" t="s">
        <v>1135</v>
      </c>
      <c r="F155" s="239">
        <v>100300</v>
      </c>
    </row>
    <row r="156" spans="1:6" x14ac:dyDescent="0.25">
      <c r="A156" s="241">
        <v>44873</v>
      </c>
      <c r="B156" s="229" t="s">
        <v>1138</v>
      </c>
      <c r="C156" s="229"/>
      <c r="D156" s="230" t="s">
        <v>1139</v>
      </c>
      <c r="E156" s="231" t="s">
        <v>975</v>
      </c>
      <c r="F156" s="232">
        <v>71018</v>
      </c>
    </row>
    <row r="157" spans="1:6" x14ac:dyDescent="0.25">
      <c r="A157" s="233">
        <v>45496</v>
      </c>
      <c r="B157" s="134" t="s">
        <v>1140</v>
      </c>
      <c r="C157" s="134"/>
      <c r="D157" s="125" t="s">
        <v>1139</v>
      </c>
      <c r="E157" s="135" t="s">
        <v>973</v>
      </c>
      <c r="F157" s="234">
        <v>51800</v>
      </c>
    </row>
    <row r="158" spans="1:6" x14ac:dyDescent="0.25">
      <c r="A158" s="233">
        <v>45530</v>
      </c>
      <c r="B158" s="134" t="s">
        <v>1141</v>
      </c>
      <c r="C158" s="134"/>
      <c r="D158" s="125" t="s">
        <v>1139</v>
      </c>
      <c r="E158" s="135" t="s">
        <v>973</v>
      </c>
      <c r="F158" s="234">
        <v>224700</v>
      </c>
    </row>
    <row r="159" spans="1:6" x14ac:dyDescent="0.25">
      <c r="A159" s="233">
        <v>45604</v>
      </c>
      <c r="B159" s="134" t="s">
        <v>1142</v>
      </c>
      <c r="C159" s="134"/>
      <c r="D159" s="125" t="s">
        <v>1139</v>
      </c>
      <c r="E159" s="135" t="s">
        <v>973</v>
      </c>
      <c r="F159" s="234">
        <v>175000</v>
      </c>
    </row>
    <row r="160" spans="1:6" x14ac:dyDescent="0.25">
      <c r="A160" s="233">
        <v>45607</v>
      </c>
      <c r="B160" s="134" t="s">
        <v>1143</v>
      </c>
      <c r="C160" s="134"/>
      <c r="D160" s="125" t="s">
        <v>1139</v>
      </c>
      <c r="E160" s="135" t="s">
        <v>973</v>
      </c>
      <c r="F160" s="234">
        <v>26928</v>
      </c>
    </row>
    <row r="161" spans="1:6" x14ac:dyDescent="0.25">
      <c r="A161" s="233">
        <v>45637</v>
      </c>
      <c r="B161" s="134" t="s">
        <v>1608</v>
      </c>
      <c r="C161" s="134"/>
      <c r="D161" s="125" t="s">
        <v>1139</v>
      </c>
      <c r="E161" s="135" t="s">
        <v>973</v>
      </c>
      <c r="F161" s="234">
        <v>10380</v>
      </c>
    </row>
    <row r="162" spans="1:6" x14ac:dyDescent="0.25">
      <c r="A162" s="233">
        <v>45720</v>
      </c>
      <c r="B162" s="134" t="s">
        <v>1772</v>
      </c>
      <c r="C162" s="134" t="s">
        <v>1761</v>
      </c>
      <c r="D162" s="125" t="s">
        <v>1139</v>
      </c>
      <c r="E162" s="135" t="s">
        <v>1740</v>
      </c>
      <c r="F162" s="234">
        <v>50000</v>
      </c>
    </row>
    <row r="163" spans="1:6" x14ac:dyDescent="0.25">
      <c r="A163" s="233">
        <v>45721</v>
      </c>
      <c r="B163" s="134" t="s">
        <v>1773</v>
      </c>
      <c r="C163" s="134" t="s">
        <v>1761</v>
      </c>
      <c r="D163" s="125" t="s">
        <v>1139</v>
      </c>
      <c r="E163" s="135" t="s">
        <v>1740</v>
      </c>
      <c r="F163" s="234">
        <v>11200</v>
      </c>
    </row>
    <row r="164" spans="1:6" ht="15.75" thickBot="1" x14ac:dyDescent="0.3">
      <c r="A164" s="235">
        <v>45727</v>
      </c>
      <c r="B164" s="236" t="s">
        <v>1774</v>
      </c>
      <c r="C164" s="236" t="s">
        <v>1775</v>
      </c>
      <c r="D164" s="237" t="s">
        <v>1139</v>
      </c>
      <c r="E164" s="238" t="s">
        <v>1740</v>
      </c>
      <c r="F164" s="239">
        <v>37564.800000000003</v>
      </c>
    </row>
    <row r="165" spans="1:6" x14ac:dyDescent="0.25">
      <c r="A165" s="228">
        <v>45328</v>
      </c>
      <c r="B165" s="229" t="s">
        <v>1146</v>
      </c>
      <c r="C165" s="229"/>
      <c r="D165" s="230" t="s">
        <v>1145</v>
      </c>
      <c r="E165" s="231" t="s">
        <v>978</v>
      </c>
      <c r="F165" s="232">
        <v>7009.2</v>
      </c>
    </row>
    <row r="166" spans="1:6" x14ac:dyDescent="0.25">
      <c r="A166" s="233">
        <v>45334</v>
      </c>
      <c r="B166" s="134" t="s">
        <v>1147</v>
      </c>
      <c r="C166" s="134"/>
      <c r="D166" s="125" t="s">
        <v>1145</v>
      </c>
      <c r="E166" s="135" t="s">
        <v>978</v>
      </c>
      <c r="F166" s="234">
        <v>70800</v>
      </c>
    </row>
    <row r="167" spans="1:6" x14ac:dyDescent="0.25">
      <c r="A167" s="233">
        <v>45567</v>
      </c>
      <c r="B167" s="134" t="s">
        <v>1149</v>
      </c>
      <c r="C167" s="134"/>
      <c r="D167" s="125" t="s">
        <v>1145</v>
      </c>
      <c r="E167" s="135" t="s">
        <v>1060</v>
      </c>
      <c r="F167" s="234">
        <v>280840</v>
      </c>
    </row>
    <row r="168" spans="1:6" x14ac:dyDescent="0.25">
      <c r="A168" s="233">
        <v>45581</v>
      </c>
      <c r="B168" s="134" t="s">
        <v>1151</v>
      </c>
      <c r="C168" s="134"/>
      <c r="D168" s="125" t="s">
        <v>1145</v>
      </c>
      <c r="E168" s="135" t="s">
        <v>978</v>
      </c>
      <c r="F168" s="234">
        <v>1085000</v>
      </c>
    </row>
    <row r="169" spans="1:6" x14ac:dyDescent="0.25">
      <c r="A169" s="233">
        <v>45582</v>
      </c>
      <c r="B169" s="134" t="s">
        <v>1152</v>
      </c>
      <c r="C169" s="134"/>
      <c r="D169" s="125" t="s">
        <v>1145</v>
      </c>
      <c r="E169" s="135" t="s">
        <v>978</v>
      </c>
      <c r="F169" s="234">
        <v>426000</v>
      </c>
    </row>
    <row r="170" spans="1:6" x14ac:dyDescent="0.25">
      <c r="A170" s="233">
        <v>45603</v>
      </c>
      <c r="B170" s="134" t="s">
        <v>1153</v>
      </c>
      <c r="C170" s="134"/>
      <c r="D170" s="125" t="s">
        <v>1145</v>
      </c>
      <c r="E170" s="135" t="s">
        <v>978</v>
      </c>
      <c r="F170" s="234">
        <v>185520</v>
      </c>
    </row>
    <row r="171" spans="1:6" x14ac:dyDescent="0.25">
      <c r="A171" s="233">
        <v>45637</v>
      </c>
      <c r="B171" s="134" t="s">
        <v>1609</v>
      </c>
      <c r="C171" s="134"/>
      <c r="D171" s="125" t="s">
        <v>1145</v>
      </c>
      <c r="E171" s="135" t="s">
        <v>978</v>
      </c>
      <c r="F171" s="234">
        <v>236000</v>
      </c>
    </row>
    <row r="172" spans="1:6" x14ac:dyDescent="0.25">
      <c r="A172" s="233">
        <v>45637</v>
      </c>
      <c r="B172" s="134" t="s">
        <v>1610</v>
      </c>
      <c r="C172" s="134"/>
      <c r="D172" s="125" t="s">
        <v>1145</v>
      </c>
      <c r="E172" s="135" t="s">
        <v>978</v>
      </c>
      <c r="F172" s="234">
        <v>320960</v>
      </c>
    </row>
    <row r="173" spans="1:6" x14ac:dyDescent="0.25">
      <c r="A173" s="233">
        <v>45642</v>
      </c>
      <c r="B173" s="134" t="s">
        <v>1611</v>
      </c>
      <c r="C173" s="134"/>
      <c r="D173" s="125" t="s">
        <v>1145</v>
      </c>
      <c r="E173" s="135" t="s">
        <v>978</v>
      </c>
      <c r="F173" s="234">
        <v>609887.72</v>
      </c>
    </row>
    <row r="174" spans="1:6" ht="15.75" thickBot="1" x14ac:dyDescent="0.3">
      <c r="A174" s="235">
        <v>45730</v>
      </c>
      <c r="B174" s="236" t="s">
        <v>1776</v>
      </c>
      <c r="C174" s="236" t="s">
        <v>1777</v>
      </c>
      <c r="D174" s="237" t="s">
        <v>1145</v>
      </c>
      <c r="E174" s="238" t="s">
        <v>978</v>
      </c>
      <c r="F174" s="239">
        <v>385152</v>
      </c>
    </row>
    <row r="175" spans="1:6" ht="15.75" thickBot="1" x14ac:dyDescent="0.3">
      <c r="A175" s="223">
        <v>45694</v>
      </c>
      <c r="B175" s="224" t="s">
        <v>1778</v>
      </c>
      <c r="C175" s="224" t="s">
        <v>1779</v>
      </c>
      <c r="D175" s="225" t="s">
        <v>1780</v>
      </c>
      <c r="E175" s="226" t="s">
        <v>1781</v>
      </c>
      <c r="F175" s="227">
        <v>175134</v>
      </c>
    </row>
    <row r="176" spans="1:6" x14ac:dyDescent="0.25">
      <c r="A176" s="228">
        <v>44995</v>
      </c>
      <c r="B176" s="229" t="s">
        <v>1154</v>
      </c>
      <c r="C176" s="229"/>
      <c r="D176" s="230" t="s">
        <v>1155</v>
      </c>
      <c r="E176" s="231" t="s">
        <v>978</v>
      </c>
      <c r="F176" s="232">
        <v>31401</v>
      </c>
    </row>
    <row r="177" spans="1:6" x14ac:dyDescent="0.25">
      <c r="A177" s="233">
        <v>45001</v>
      </c>
      <c r="B177" s="134" t="s">
        <v>1156</v>
      </c>
      <c r="C177" s="134"/>
      <c r="D177" s="125" t="s">
        <v>1155</v>
      </c>
      <c r="E177" s="135" t="s">
        <v>1060</v>
      </c>
      <c r="F177" s="234">
        <v>250429.4</v>
      </c>
    </row>
    <row r="178" spans="1:6" x14ac:dyDescent="0.25">
      <c r="A178" s="233">
        <v>45035</v>
      </c>
      <c r="B178" s="134" t="s">
        <v>1157</v>
      </c>
      <c r="C178" s="134"/>
      <c r="D178" s="125" t="s">
        <v>1155</v>
      </c>
      <c r="E178" s="135" t="s">
        <v>978</v>
      </c>
      <c r="F178" s="234">
        <v>98754.8</v>
      </c>
    </row>
    <row r="179" spans="1:6" x14ac:dyDescent="0.25">
      <c r="A179" s="233">
        <v>45054</v>
      </c>
      <c r="B179" s="134" t="s">
        <v>1158</v>
      </c>
      <c r="C179" s="134"/>
      <c r="D179" s="125" t="s">
        <v>1155</v>
      </c>
      <c r="E179" s="135" t="s">
        <v>1060</v>
      </c>
      <c r="F179" s="234">
        <v>98754.8</v>
      </c>
    </row>
    <row r="180" spans="1:6" x14ac:dyDescent="0.25">
      <c r="A180" s="233">
        <v>45054</v>
      </c>
      <c r="B180" s="134" t="s">
        <v>1159</v>
      </c>
      <c r="C180" s="134"/>
      <c r="D180" s="125" t="s">
        <v>1155</v>
      </c>
      <c r="E180" s="135" t="s">
        <v>1060</v>
      </c>
      <c r="F180" s="234">
        <v>98754.8</v>
      </c>
    </row>
    <row r="181" spans="1:6" x14ac:dyDescent="0.25">
      <c r="A181" s="233">
        <v>45055</v>
      </c>
      <c r="B181" s="134" t="s">
        <v>1160</v>
      </c>
      <c r="C181" s="134"/>
      <c r="D181" s="125" t="s">
        <v>1161</v>
      </c>
      <c r="E181" s="135" t="s">
        <v>978</v>
      </c>
      <c r="F181" s="234">
        <v>221333.8</v>
      </c>
    </row>
    <row r="182" spans="1:6" x14ac:dyDescent="0.25">
      <c r="A182" s="233">
        <v>45061</v>
      </c>
      <c r="B182" s="134" t="s">
        <v>1162</v>
      </c>
      <c r="C182" s="134"/>
      <c r="D182" s="125" t="s">
        <v>1155</v>
      </c>
      <c r="E182" s="135" t="s">
        <v>978</v>
      </c>
      <c r="F182" s="234">
        <v>98784.8</v>
      </c>
    </row>
    <row r="183" spans="1:6" x14ac:dyDescent="0.25">
      <c r="A183" s="233">
        <v>45061</v>
      </c>
      <c r="B183" s="134" t="s">
        <v>1163</v>
      </c>
      <c r="C183" s="134"/>
      <c r="D183" s="125" t="s">
        <v>1155</v>
      </c>
      <c r="E183" s="135" t="s">
        <v>1060</v>
      </c>
      <c r="F183" s="234">
        <v>258357.45</v>
      </c>
    </row>
    <row r="184" spans="1:6" x14ac:dyDescent="0.25">
      <c r="A184" s="233">
        <v>45061</v>
      </c>
      <c r="B184" s="134" t="s">
        <v>1164</v>
      </c>
      <c r="C184" s="134"/>
      <c r="D184" s="125" t="s">
        <v>1155</v>
      </c>
      <c r="E184" s="135" t="s">
        <v>978</v>
      </c>
      <c r="F184" s="234">
        <v>98784.8</v>
      </c>
    </row>
    <row r="185" spans="1:6" x14ac:dyDescent="0.25">
      <c r="A185" s="233">
        <v>45062</v>
      </c>
      <c r="B185" s="134" t="s">
        <v>1165</v>
      </c>
      <c r="C185" s="134"/>
      <c r="D185" s="125" t="s">
        <v>1155</v>
      </c>
      <c r="E185" s="135" t="s">
        <v>978</v>
      </c>
      <c r="F185" s="234">
        <v>157679.65</v>
      </c>
    </row>
    <row r="186" spans="1:6" x14ac:dyDescent="0.25">
      <c r="A186" s="233">
        <v>45062</v>
      </c>
      <c r="B186" s="134" t="s">
        <v>1166</v>
      </c>
      <c r="C186" s="134"/>
      <c r="D186" s="125" t="s">
        <v>1155</v>
      </c>
      <c r="E186" s="135" t="s">
        <v>1060</v>
      </c>
      <c r="F186" s="234">
        <v>122579</v>
      </c>
    </row>
    <row r="187" spans="1:6" x14ac:dyDescent="0.25">
      <c r="A187" s="233">
        <v>45068</v>
      </c>
      <c r="B187" s="134" t="s">
        <v>1167</v>
      </c>
      <c r="C187" s="134"/>
      <c r="D187" s="125" t="s">
        <v>1155</v>
      </c>
      <c r="E187" s="135" t="s">
        <v>978</v>
      </c>
      <c r="F187" s="234">
        <v>157926.5</v>
      </c>
    </row>
    <row r="188" spans="1:6" x14ac:dyDescent="0.25">
      <c r="A188" s="233">
        <v>45068</v>
      </c>
      <c r="B188" s="134" t="s">
        <v>1168</v>
      </c>
      <c r="C188" s="134"/>
      <c r="D188" s="125" t="s">
        <v>1155</v>
      </c>
      <c r="E188" s="135" t="s">
        <v>1060</v>
      </c>
      <c r="F188" s="234">
        <v>157626.5</v>
      </c>
    </row>
    <row r="189" spans="1:6" x14ac:dyDescent="0.25">
      <c r="A189" s="233">
        <v>45075</v>
      </c>
      <c r="B189" s="134" t="s">
        <v>1169</v>
      </c>
      <c r="C189" s="134"/>
      <c r="D189" s="125" t="s">
        <v>1155</v>
      </c>
      <c r="E189" s="135" t="s">
        <v>978</v>
      </c>
      <c r="F189" s="234">
        <v>98754.8</v>
      </c>
    </row>
    <row r="190" spans="1:6" x14ac:dyDescent="0.25">
      <c r="A190" s="233">
        <v>45075</v>
      </c>
      <c r="B190" s="134" t="s">
        <v>1170</v>
      </c>
      <c r="C190" s="134"/>
      <c r="D190" s="125" t="s">
        <v>1155</v>
      </c>
      <c r="E190" s="135" t="s">
        <v>978</v>
      </c>
      <c r="F190" s="234">
        <v>197430</v>
      </c>
    </row>
    <row r="191" spans="1:6" x14ac:dyDescent="0.25">
      <c r="A191" s="233">
        <v>45077</v>
      </c>
      <c r="B191" s="134" t="s">
        <v>1171</v>
      </c>
      <c r="C191" s="134"/>
      <c r="D191" s="125" t="s">
        <v>1155</v>
      </c>
      <c r="E191" s="135" t="s">
        <v>978</v>
      </c>
      <c r="F191" s="234">
        <v>24195</v>
      </c>
    </row>
    <row r="192" spans="1:6" x14ac:dyDescent="0.25">
      <c r="A192" s="233">
        <v>45077</v>
      </c>
      <c r="B192" s="134" t="s">
        <v>1172</v>
      </c>
      <c r="C192" s="134"/>
      <c r="D192" s="125" t="s">
        <v>1155</v>
      </c>
      <c r="E192" s="135" t="s">
        <v>1060</v>
      </c>
      <c r="F192" s="234">
        <v>296264.40999999997</v>
      </c>
    </row>
    <row r="193" spans="1:8" x14ac:dyDescent="0.25">
      <c r="A193" s="233">
        <v>45077</v>
      </c>
      <c r="B193" s="134" t="s">
        <v>1173</v>
      </c>
      <c r="C193" s="134"/>
      <c r="D193" s="125" t="s">
        <v>1155</v>
      </c>
      <c r="E193" s="135" t="s">
        <v>1060</v>
      </c>
      <c r="F193" s="234">
        <v>271742.95</v>
      </c>
    </row>
    <row r="194" spans="1:8" x14ac:dyDescent="0.25">
      <c r="A194" s="233">
        <v>45090</v>
      </c>
      <c r="B194" s="134" t="s">
        <v>1174</v>
      </c>
      <c r="C194" s="134"/>
      <c r="D194" s="125" t="s">
        <v>1155</v>
      </c>
      <c r="E194" s="135" t="s">
        <v>978</v>
      </c>
      <c r="F194" s="234">
        <v>98754.8</v>
      </c>
      <c r="H194" s="8"/>
    </row>
    <row r="195" spans="1:8" x14ac:dyDescent="0.25">
      <c r="A195" s="233">
        <v>45090</v>
      </c>
      <c r="B195" s="134" t="s">
        <v>1175</v>
      </c>
      <c r="C195" s="134"/>
      <c r="D195" s="125" t="s">
        <v>1155</v>
      </c>
      <c r="E195" s="135" t="s">
        <v>978</v>
      </c>
      <c r="F195" s="234">
        <v>39583.1</v>
      </c>
      <c r="H195" s="8"/>
    </row>
    <row r="196" spans="1:8" x14ac:dyDescent="0.25">
      <c r="A196" s="233">
        <v>45090</v>
      </c>
      <c r="B196" s="134" t="s">
        <v>1176</v>
      </c>
      <c r="C196" s="134"/>
      <c r="D196" s="125" t="s">
        <v>1161</v>
      </c>
      <c r="E196" s="135" t="s">
        <v>978</v>
      </c>
      <c r="F196" s="234">
        <v>98507.95</v>
      </c>
    </row>
    <row r="197" spans="1:8" x14ac:dyDescent="0.25">
      <c r="A197" s="233">
        <v>45098</v>
      </c>
      <c r="B197" s="134" t="s">
        <v>1177</v>
      </c>
      <c r="C197" s="134"/>
      <c r="D197" s="125" t="s">
        <v>1155</v>
      </c>
      <c r="E197" s="135" t="s">
        <v>978</v>
      </c>
      <c r="F197" s="234">
        <v>138337.9</v>
      </c>
    </row>
    <row r="198" spans="1:8" x14ac:dyDescent="0.25">
      <c r="A198" s="233">
        <v>45098</v>
      </c>
      <c r="B198" s="134" t="s">
        <v>1178</v>
      </c>
      <c r="C198" s="134"/>
      <c r="D198" s="125" t="s">
        <v>1155</v>
      </c>
      <c r="E198" s="135" t="s">
        <v>978</v>
      </c>
      <c r="F198" s="234">
        <v>59171.7</v>
      </c>
    </row>
    <row r="199" spans="1:8" x14ac:dyDescent="0.25">
      <c r="A199" s="233">
        <v>45105</v>
      </c>
      <c r="B199" s="134" t="s">
        <v>1179</v>
      </c>
      <c r="C199" s="134"/>
      <c r="D199" s="125" t="s">
        <v>1155</v>
      </c>
      <c r="E199" s="135" t="s">
        <v>978</v>
      </c>
      <c r="F199" s="234">
        <v>98754.8</v>
      </c>
    </row>
    <row r="200" spans="1:8" x14ac:dyDescent="0.25">
      <c r="A200" s="233">
        <v>45131</v>
      </c>
      <c r="B200" s="134" t="s">
        <v>1180</v>
      </c>
      <c r="C200" s="134"/>
      <c r="D200" s="125" t="s">
        <v>1155</v>
      </c>
      <c r="E200" s="135" t="s">
        <v>973</v>
      </c>
      <c r="F200" s="234">
        <v>89100</v>
      </c>
    </row>
    <row r="201" spans="1:8" x14ac:dyDescent="0.25">
      <c r="A201" s="233">
        <v>45257</v>
      </c>
      <c r="B201" s="134" t="s">
        <v>1181</v>
      </c>
      <c r="C201" s="134"/>
      <c r="D201" s="125" t="s">
        <v>1155</v>
      </c>
      <c r="E201" s="135" t="s">
        <v>978</v>
      </c>
      <c r="F201" s="234">
        <v>275055.03000000003</v>
      </c>
    </row>
    <row r="202" spans="1:8" x14ac:dyDescent="0.25">
      <c r="A202" s="233">
        <v>45278</v>
      </c>
      <c r="B202" s="134" t="s">
        <v>1182</v>
      </c>
      <c r="C202" s="134"/>
      <c r="D202" s="125" t="s">
        <v>1155</v>
      </c>
      <c r="E202" s="135" t="s">
        <v>975</v>
      </c>
      <c r="F202" s="234">
        <v>65700</v>
      </c>
    </row>
    <row r="203" spans="1:8" x14ac:dyDescent="0.25">
      <c r="A203" s="233">
        <v>45365</v>
      </c>
      <c r="B203" s="134" t="s">
        <v>1183</v>
      </c>
      <c r="C203" s="134"/>
      <c r="D203" s="125" t="s">
        <v>1155</v>
      </c>
      <c r="E203" s="135" t="s">
        <v>978</v>
      </c>
      <c r="F203" s="234">
        <v>247266.78</v>
      </c>
    </row>
    <row r="204" spans="1:8" x14ac:dyDescent="0.25">
      <c r="A204" s="233">
        <v>45366</v>
      </c>
      <c r="B204" s="134" t="s">
        <v>1184</v>
      </c>
      <c r="C204" s="134"/>
      <c r="D204" s="125" t="s">
        <v>1155</v>
      </c>
      <c r="E204" s="135" t="s">
        <v>978</v>
      </c>
      <c r="F204" s="234">
        <v>160500.06</v>
      </c>
    </row>
    <row r="205" spans="1:8" x14ac:dyDescent="0.25">
      <c r="A205" s="233">
        <v>45383</v>
      </c>
      <c r="B205" s="134" t="s">
        <v>1185</v>
      </c>
      <c r="C205" s="134"/>
      <c r="D205" s="125" t="s">
        <v>1161</v>
      </c>
      <c r="E205" s="135" t="s">
        <v>978</v>
      </c>
      <c r="F205" s="234">
        <v>292281</v>
      </c>
    </row>
    <row r="206" spans="1:8" x14ac:dyDescent="0.25">
      <c r="A206" s="233">
        <v>45421</v>
      </c>
      <c r="B206" s="134" t="s">
        <v>1186</v>
      </c>
      <c r="C206" s="134"/>
      <c r="D206" s="125" t="s">
        <v>1155</v>
      </c>
      <c r="E206" s="135" t="s">
        <v>978</v>
      </c>
      <c r="F206" s="234">
        <v>250000</v>
      </c>
    </row>
    <row r="207" spans="1:8" x14ac:dyDescent="0.25">
      <c r="A207" s="233">
        <v>45530</v>
      </c>
      <c r="B207" s="134" t="s">
        <v>1187</v>
      </c>
      <c r="C207" s="134"/>
      <c r="D207" s="125" t="s">
        <v>1155</v>
      </c>
      <c r="E207" s="135" t="s">
        <v>978</v>
      </c>
      <c r="F207" s="234">
        <v>236280</v>
      </c>
    </row>
    <row r="208" spans="1:8" x14ac:dyDescent="0.25">
      <c r="A208" s="233">
        <v>45539</v>
      </c>
      <c r="B208" s="134" t="s">
        <v>1188</v>
      </c>
      <c r="C208" s="134"/>
      <c r="D208" s="125" t="s">
        <v>1155</v>
      </c>
      <c r="E208" s="135" t="s">
        <v>978</v>
      </c>
      <c r="F208" s="234">
        <v>1846800</v>
      </c>
    </row>
    <row r="209" spans="1:9" x14ac:dyDescent="0.25">
      <c r="A209" s="233">
        <v>45540</v>
      </c>
      <c r="B209" s="134" t="s">
        <v>1189</v>
      </c>
      <c r="C209" s="134"/>
      <c r="D209" s="125" t="s">
        <v>1155</v>
      </c>
      <c r="E209" s="135" t="s">
        <v>978</v>
      </c>
      <c r="F209" s="234">
        <v>118779.79</v>
      </c>
    </row>
    <row r="210" spans="1:9" x14ac:dyDescent="0.25">
      <c r="A210" s="233">
        <v>45541</v>
      </c>
      <c r="B210" s="134" t="s">
        <v>1190</v>
      </c>
      <c r="C210" s="134"/>
      <c r="D210" s="125" t="s">
        <v>1161</v>
      </c>
      <c r="E210" s="135" t="s">
        <v>973</v>
      </c>
      <c r="F210" s="234">
        <v>9612</v>
      </c>
    </row>
    <row r="211" spans="1:9" x14ac:dyDescent="0.25">
      <c r="A211" s="233">
        <v>45547</v>
      </c>
      <c r="B211" s="134" t="s">
        <v>1191</v>
      </c>
      <c r="C211" s="134"/>
      <c r="D211" s="125" t="s">
        <v>1155</v>
      </c>
      <c r="E211" s="135" t="s">
        <v>978</v>
      </c>
      <c r="F211" s="234">
        <v>1803630</v>
      </c>
    </row>
    <row r="212" spans="1:9" x14ac:dyDescent="0.25">
      <c r="A212" s="233">
        <v>45567</v>
      </c>
      <c r="B212" s="134" t="s">
        <v>1192</v>
      </c>
      <c r="C212" s="134"/>
      <c r="D212" s="125" t="s">
        <v>1155</v>
      </c>
      <c r="E212" s="135" t="s">
        <v>978</v>
      </c>
      <c r="F212" s="234">
        <v>72999.520000000004</v>
      </c>
    </row>
    <row r="213" spans="1:9" x14ac:dyDescent="0.25">
      <c r="A213" s="233">
        <v>45579</v>
      </c>
      <c r="B213" s="134" t="s">
        <v>1193</v>
      </c>
      <c r="C213" s="134"/>
      <c r="D213" s="125" t="s">
        <v>1161</v>
      </c>
      <c r="E213" s="135" t="s">
        <v>1194</v>
      </c>
      <c r="F213" s="234">
        <v>802718.13</v>
      </c>
    </row>
    <row r="214" spans="1:9" x14ac:dyDescent="0.25">
      <c r="A214" s="233">
        <v>45637</v>
      </c>
      <c r="B214" s="134" t="s">
        <v>1612</v>
      </c>
      <c r="C214" s="134"/>
      <c r="D214" s="125" t="s">
        <v>1161</v>
      </c>
      <c r="E214" s="135" t="s">
        <v>973</v>
      </c>
      <c r="F214" s="234">
        <v>72999.520000000004</v>
      </c>
    </row>
    <row r="215" spans="1:9" x14ac:dyDescent="0.25">
      <c r="A215" s="233">
        <v>45638</v>
      </c>
      <c r="B215" s="134" t="s">
        <v>1613</v>
      </c>
      <c r="C215" s="134"/>
      <c r="D215" s="125" t="s">
        <v>1161</v>
      </c>
      <c r="E215" s="135" t="s">
        <v>978</v>
      </c>
      <c r="F215" s="234">
        <v>153038.92000000001</v>
      </c>
    </row>
    <row r="216" spans="1:9" x14ac:dyDescent="0.25">
      <c r="A216" s="233">
        <v>45642</v>
      </c>
      <c r="B216" s="134" t="s">
        <v>1614</v>
      </c>
      <c r="C216" s="134"/>
      <c r="D216" s="125" t="s">
        <v>1161</v>
      </c>
      <c r="E216" s="135" t="s">
        <v>978</v>
      </c>
      <c r="F216" s="234">
        <v>17350.72</v>
      </c>
    </row>
    <row r="217" spans="1:9" x14ac:dyDescent="0.25">
      <c r="A217" s="233">
        <v>45642</v>
      </c>
      <c r="B217" s="134" t="s">
        <v>1615</v>
      </c>
      <c r="C217" s="134"/>
      <c r="D217" s="125" t="s">
        <v>1161</v>
      </c>
      <c r="E217" s="135" t="s">
        <v>973</v>
      </c>
      <c r="F217" s="234">
        <v>234000</v>
      </c>
    </row>
    <row r="218" spans="1:9" x14ac:dyDescent="0.25">
      <c r="A218" s="233">
        <v>45642</v>
      </c>
      <c r="B218" s="134" t="s">
        <v>1616</v>
      </c>
      <c r="C218" s="134"/>
      <c r="D218" s="125" t="s">
        <v>1155</v>
      </c>
      <c r="E218" s="135" t="s">
        <v>978</v>
      </c>
      <c r="F218" s="234">
        <v>367157</v>
      </c>
    </row>
    <row r="219" spans="1:9" x14ac:dyDescent="0.25">
      <c r="A219" s="233">
        <v>45642</v>
      </c>
      <c r="B219" s="134" t="s">
        <v>1617</v>
      </c>
      <c r="C219" s="134"/>
      <c r="D219" s="125" t="s">
        <v>1161</v>
      </c>
      <c r="E219" s="135" t="s">
        <v>978</v>
      </c>
      <c r="F219" s="234">
        <v>1616192.9</v>
      </c>
    </row>
    <row r="220" spans="1:9" x14ac:dyDescent="0.25">
      <c r="A220" s="233">
        <v>45644</v>
      </c>
      <c r="B220" s="134" t="s">
        <v>1618</v>
      </c>
      <c r="C220" s="134"/>
      <c r="D220" s="125" t="s">
        <v>1161</v>
      </c>
      <c r="E220" s="135" t="s">
        <v>978</v>
      </c>
      <c r="F220" s="234">
        <v>226009</v>
      </c>
    </row>
    <row r="221" spans="1:9" x14ac:dyDescent="0.25">
      <c r="A221" s="233">
        <v>45701</v>
      </c>
      <c r="B221" s="134" t="s">
        <v>1782</v>
      </c>
      <c r="C221" s="134" t="s">
        <v>1753</v>
      </c>
      <c r="D221" s="125" t="s">
        <v>1155</v>
      </c>
      <c r="E221" s="135" t="s">
        <v>973</v>
      </c>
      <c r="F221" s="234">
        <v>11936.88</v>
      </c>
    </row>
    <row r="222" spans="1:9" ht="16.5" thickBot="1" x14ac:dyDescent="0.3">
      <c r="A222" s="235">
        <v>45721</v>
      </c>
      <c r="B222" s="236" t="s">
        <v>1783</v>
      </c>
      <c r="C222" s="236" t="s">
        <v>1784</v>
      </c>
      <c r="D222" s="237" t="s">
        <v>1155</v>
      </c>
      <c r="E222" s="238" t="s">
        <v>1740</v>
      </c>
      <c r="F222" s="239">
        <v>190638</v>
      </c>
      <c r="I222" s="294"/>
    </row>
    <row r="223" spans="1:9" ht="15.75" thickBot="1" x14ac:dyDescent="0.3">
      <c r="A223" s="223">
        <v>45203</v>
      </c>
      <c r="B223" s="224" t="s">
        <v>1196</v>
      </c>
      <c r="C223" s="224"/>
      <c r="D223" s="225" t="s">
        <v>1197</v>
      </c>
      <c r="E223" s="226" t="s">
        <v>1198</v>
      </c>
      <c r="F223" s="227">
        <v>25653.200000000001</v>
      </c>
    </row>
    <row r="224" spans="1:9" x14ac:dyDescent="0.25">
      <c r="A224" s="228">
        <v>45637</v>
      </c>
      <c r="B224" s="229" t="s">
        <v>1619</v>
      </c>
      <c r="C224" s="229"/>
      <c r="D224" s="230" t="s">
        <v>1200</v>
      </c>
      <c r="E224" s="231" t="s">
        <v>973</v>
      </c>
      <c r="F224" s="232">
        <v>156750</v>
      </c>
    </row>
    <row r="225" spans="1:11" ht="15.75" thickBot="1" x14ac:dyDescent="0.3">
      <c r="A225" s="235">
        <v>45721</v>
      </c>
      <c r="B225" s="236" t="s">
        <v>1785</v>
      </c>
      <c r="C225" s="236" t="s">
        <v>1786</v>
      </c>
      <c r="D225" s="237" t="s">
        <v>1200</v>
      </c>
      <c r="E225" s="238" t="s">
        <v>1740</v>
      </c>
      <c r="F225" s="239">
        <v>12600</v>
      </c>
    </row>
    <row r="226" spans="1:11" ht="15.75" thickBot="1" x14ac:dyDescent="0.3">
      <c r="A226" s="223">
        <v>44617</v>
      </c>
      <c r="B226" s="244" t="s">
        <v>1201</v>
      </c>
      <c r="C226" s="244"/>
      <c r="D226" s="225" t="s">
        <v>1202</v>
      </c>
      <c r="E226" s="226" t="s">
        <v>1203</v>
      </c>
      <c r="F226" s="227">
        <v>200600</v>
      </c>
    </row>
    <row r="227" spans="1:11" x14ac:dyDescent="0.25">
      <c r="A227" s="228">
        <v>45400</v>
      </c>
      <c r="B227" s="229" t="s">
        <v>1204</v>
      </c>
      <c r="C227" s="229"/>
      <c r="D227" s="230" t="s">
        <v>1205</v>
      </c>
      <c r="E227" s="231" t="s">
        <v>975</v>
      </c>
      <c r="F227" s="232">
        <v>287000</v>
      </c>
    </row>
    <row r="228" spans="1:11" ht="15.75" thickBot="1" x14ac:dyDescent="0.3">
      <c r="A228" s="235">
        <v>45630</v>
      </c>
      <c r="B228" s="236" t="s">
        <v>1144</v>
      </c>
      <c r="C228" s="236"/>
      <c r="D228" s="237" t="s">
        <v>1205</v>
      </c>
      <c r="E228" s="238" t="s">
        <v>975</v>
      </c>
      <c r="F228" s="239">
        <v>57500</v>
      </c>
    </row>
    <row r="229" spans="1:11" ht="15.75" thickBot="1" x14ac:dyDescent="0.3">
      <c r="A229" s="223">
        <v>45056</v>
      </c>
      <c r="B229" s="224" t="s">
        <v>1206</v>
      </c>
      <c r="C229" s="224"/>
      <c r="D229" s="225" t="s">
        <v>1207</v>
      </c>
      <c r="E229" s="226" t="s">
        <v>1208</v>
      </c>
      <c r="F229" s="227">
        <v>65844</v>
      </c>
    </row>
    <row r="230" spans="1:11" ht="15.75" thickBot="1" x14ac:dyDescent="0.3">
      <c r="A230" s="223">
        <v>45643</v>
      </c>
      <c r="B230" s="224" t="s">
        <v>1620</v>
      </c>
      <c r="C230" s="224"/>
      <c r="D230" s="225" t="s">
        <v>1209</v>
      </c>
      <c r="E230" s="226" t="s">
        <v>973</v>
      </c>
      <c r="F230" s="227">
        <v>140000</v>
      </c>
    </row>
    <row r="231" spans="1:11" x14ac:dyDescent="0.25">
      <c r="A231" s="228">
        <v>43791</v>
      </c>
      <c r="B231" s="243" t="s">
        <v>1210</v>
      </c>
      <c r="C231" s="243"/>
      <c r="D231" s="230" t="s">
        <v>1211</v>
      </c>
      <c r="E231" s="231" t="s">
        <v>1212</v>
      </c>
      <c r="F231" s="232">
        <v>99586.14</v>
      </c>
    </row>
    <row r="232" spans="1:11" x14ac:dyDescent="0.25">
      <c r="A232" s="233">
        <v>44678</v>
      </c>
      <c r="B232" s="136" t="s">
        <v>1213</v>
      </c>
      <c r="C232" s="136"/>
      <c r="D232" s="125" t="s">
        <v>1211</v>
      </c>
      <c r="E232" s="135" t="s">
        <v>1214</v>
      </c>
      <c r="F232" s="234">
        <v>29205</v>
      </c>
    </row>
    <row r="233" spans="1:11" ht="15.75" thickBot="1" x14ac:dyDescent="0.3">
      <c r="A233" s="248">
        <v>44858</v>
      </c>
      <c r="B233" s="236" t="s">
        <v>1215</v>
      </c>
      <c r="C233" s="236"/>
      <c r="D233" s="237" t="s">
        <v>1211</v>
      </c>
      <c r="E233" s="238" t="s">
        <v>1038</v>
      </c>
      <c r="F233" s="239">
        <v>41949</v>
      </c>
      <c r="G233" s="295"/>
      <c r="H233" s="25"/>
      <c r="J233" s="15"/>
      <c r="K233" s="279"/>
    </row>
    <row r="234" spans="1:11" x14ac:dyDescent="0.25">
      <c r="A234" s="228">
        <v>44475</v>
      </c>
      <c r="B234" s="243" t="s">
        <v>1216</v>
      </c>
      <c r="C234" s="243"/>
      <c r="D234" s="230" t="s">
        <v>1217</v>
      </c>
      <c r="E234" s="231" t="s">
        <v>1218</v>
      </c>
      <c r="F234" s="232">
        <v>341691.56</v>
      </c>
      <c r="G234" s="295"/>
      <c r="H234" s="25"/>
      <c r="J234" s="15"/>
      <c r="K234" s="279"/>
    </row>
    <row r="235" spans="1:11" x14ac:dyDescent="0.25">
      <c r="A235" s="233">
        <v>44490</v>
      </c>
      <c r="B235" s="136" t="s">
        <v>1219</v>
      </c>
      <c r="C235" s="136"/>
      <c r="D235" s="125" t="s">
        <v>1217</v>
      </c>
      <c r="E235" s="135" t="s">
        <v>1218</v>
      </c>
      <c r="F235" s="234">
        <v>500000</v>
      </c>
      <c r="G235" s="295"/>
      <c r="H235" s="25"/>
      <c r="J235" s="15"/>
      <c r="K235" s="279"/>
    </row>
    <row r="236" spans="1:11" x14ac:dyDescent="0.25">
      <c r="A236" s="233">
        <v>44517</v>
      </c>
      <c r="B236" s="136" t="s">
        <v>1220</v>
      </c>
      <c r="C236" s="136"/>
      <c r="D236" s="125" t="s">
        <v>1217</v>
      </c>
      <c r="E236" s="135" t="s">
        <v>1218</v>
      </c>
      <c r="F236" s="234">
        <v>21183.84</v>
      </c>
    </row>
    <row r="237" spans="1:11" x14ac:dyDescent="0.25">
      <c r="A237" s="233">
        <v>44606</v>
      </c>
      <c r="B237" s="136" t="s">
        <v>1221</v>
      </c>
      <c r="C237" s="136"/>
      <c r="D237" s="125" t="s">
        <v>1217</v>
      </c>
      <c r="E237" s="135" t="s">
        <v>1218</v>
      </c>
      <c r="F237" s="234">
        <v>47303.41</v>
      </c>
    </row>
    <row r="238" spans="1:11" x14ac:dyDescent="0.25">
      <c r="A238" s="233">
        <v>44698</v>
      </c>
      <c r="B238" s="136" t="s">
        <v>1216</v>
      </c>
      <c r="C238" s="136"/>
      <c r="D238" s="125" t="s">
        <v>1217</v>
      </c>
      <c r="E238" s="135" t="s">
        <v>1218</v>
      </c>
      <c r="F238" s="234">
        <v>98400</v>
      </c>
    </row>
    <row r="239" spans="1:11" x14ac:dyDescent="0.25">
      <c r="A239" s="242">
        <v>44816</v>
      </c>
      <c r="B239" s="134" t="s">
        <v>1222</v>
      </c>
      <c r="C239" s="134"/>
      <c r="D239" s="125" t="s">
        <v>1217</v>
      </c>
      <c r="E239" s="135" t="s">
        <v>978</v>
      </c>
      <c r="F239" s="234">
        <v>53100</v>
      </c>
    </row>
    <row r="240" spans="1:11" x14ac:dyDescent="0.25">
      <c r="A240" s="233">
        <v>44958</v>
      </c>
      <c r="B240" s="134" t="s">
        <v>1223</v>
      </c>
      <c r="C240" s="134"/>
      <c r="D240" s="125" t="s">
        <v>1217</v>
      </c>
      <c r="E240" s="135" t="s">
        <v>1224</v>
      </c>
      <c r="F240" s="234">
        <v>133340</v>
      </c>
    </row>
    <row r="241" spans="1:7" x14ac:dyDescent="0.25">
      <c r="A241" s="233">
        <v>45083</v>
      </c>
      <c r="B241" s="134" t="s">
        <v>1225</v>
      </c>
      <c r="C241" s="134"/>
      <c r="D241" s="125" t="s">
        <v>1217</v>
      </c>
      <c r="E241" s="135" t="s">
        <v>973</v>
      </c>
      <c r="F241" s="234">
        <v>75000</v>
      </c>
    </row>
    <row r="242" spans="1:7" x14ac:dyDescent="0.25">
      <c r="A242" s="233">
        <v>45111</v>
      </c>
      <c r="B242" s="134" t="s">
        <v>1226</v>
      </c>
      <c r="C242" s="134"/>
      <c r="D242" s="125" t="s">
        <v>1217</v>
      </c>
      <c r="E242" s="135" t="s">
        <v>973</v>
      </c>
      <c r="F242" s="234">
        <v>192000</v>
      </c>
    </row>
    <row r="243" spans="1:7" x14ac:dyDescent="0.25">
      <c r="A243" s="233">
        <v>45119</v>
      </c>
      <c r="B243" s="134" t="s">
        <v>1227</v>
      </c>
      <c r="C243" s="134"/>
      <c r="D243" s="125" t="s">
        <v>1217</v>
      </c>
      <c r="E243" s="135" t="s">
        <v>973</v>
      </c>
      <c r="F243" s="234">
        <v>8000</v>
      </c>
    </row>
    <row r="244" spans="1:7" x14ac:dyDescent="0.25">
      <c r="A244" s="233">
        <v>45323</v>
      </c>
      <c r="B244" s="134" t="s">
        <v>1228</v>
      </c>
      <c r="C244" s="134"/>
      <c r="D244" s="125" t="s">
        <v>1217</v>
      </c>
      <c r="E244" s="135" t="s">
        <v>973</v>
      </c>
      <c r="F244" s="234">
        <v>73952</v>
      </c>
    </row>
    <row r="245" spans="1:7" x14ac:dyDescent="0.25">
      <c r="A245" s="233">
        <v>45338</v>
      </c>
      <c r="B245" s="134" t="s">
        <v>1229</v>
      </c>
      <c r="C245" s="134"/>
      <c r="D245" s="125" t="s">
        <v>1217</v>
      </c>
      <c r="E245" s="135" t="s">
        <v>973</v>
      </c>
      <c r="F245" s="234">
        <v>290000</v>
      </c>
    </row>
    <row r="246" spans="1:7" x14ac:dyDescent="0.25">
      <c r="A246" s="233">
        <v>45350</v>
      </c>
      <c r="B246" s="134" t="s">
        <v>1230</v>
      </c>
      <c r="C246" s="134"/>
      <c r="D246" s="125" t="s">
        <v>1217</v>
      </c>
      <c r="E246" s="135" t="s">
        <v>978</v>
      </c>
      <c r="F246" s="234">
        <v>28320</v>
      </c>
    </row>
    <row r="247" spans="1:7" x14ac:dyDescent="0.25">
      <c r="A247" s="233">
        <v>45335</v>
      </c>
      <c r="B247" s="134" t="s">
        <v>1231</v>
      </c>
      <c r="C247" s="134"/>
      <c r="D247" s="125" t="s">
        <v>1217</v>
      </c>
      <c r="E247" s="135" t="s">
        <v>978</v>
      </c>
      <c r="F247" s="234">
        <v>441360</v>
      </c>
    </row>
    <row r="248" spans="1:7" x14ac:dyDescent="0.25">
      <c r="A248" s="233">
        <v>45366</v>
      </c>
      <c r="B248" s="134" t="s">
        <v>1232</v>
      </c>
      <c r="C248" s="134"/>
      <c r="D248" s="125" t="s">
        <v>1217</v>
      </c>
      <c r="E248" s="135" t="s">
        <v>975</v>
      </c>
      <c r="F248" s="234">
        <v>66883.199999999997</v>
      </c>
    </row>
    <row r="249" spans="1:7" x14ac:dyDescent="0.25">
      <c r="A249" s="233">
        <v>45374</v>
      </c>
      <c r="B249" s="134" t="s">
        <v>1233</v>
      </c>
      <c r="C249" s="134"/>
      <c r="D249" s="125" t="s">
        <v>1217</v>
      </c>
      <c r="E249" s="135" t="s">
        <v>973</v>
      </c>
      <c r="F249" s="234">
        <v>425368</v>
      </c>
      <c r="G249" s="10"/>
    </row>
    <row r="250" spans="1:7" x14ac:dyDescent="0.25">
      <c r="A250" s="233">
        <v>45415</v>
      </c>
      <c r="B250" s="134" t="s">
        <v>1234</v>
      </c>
      <c r="C250" s="134"/>
      <c r="D250" s="125" t="s">
        <v>1217</v>
      </c>
      <c r="E250" s="135" t="s">
        <v>978</v>
      </c>
      <c r="F250" s="234">
        <v>109150</v>
      </c>
    </row>
    <row r="251" spans="1:7" x14ac:dyDescent="0.25">
      <c r="A251" s="233">
        <v>45422</v>
      </c>
      <c r="B251" s="134" t="s">
        <v>1235</v>
      </c>
      <c r="C251" s="134"/>
      <c r="D251" s="125" t="s">
        <v>1217</v>
      </c>
      <c r="E251" s="135" t="s">
        <v>978</v>
      </c>
      <c r="F251" s="234">
        <v>41772</v>
      </c>
    </row>
    <row r="252" spans="1:7" x14ac:dyDescent="0.25">
      <c r="A252" s="233">
        <v>45422</v>
      </c>
      <c r="B252" s="134" t="s">
        <v>1236</v>
      </c>
      <c r="C252" s="134"/>
      <c r="D252" s="125" t="s">
        <v>1217</v>
      </c>
      <c r="E252" s="135" t="s">
        <v>1121</v>
      </c>
      <c r="F252" s="234">
        <v>79000</v>
      </c>
    </row>
    <row r="253" spans="1:7" x14ac:dyDescent="0.25">
      <c r="A253" s="233">
        <v>45470</v>
      </c>
      <c r="B253" s="134" t="s">
        <v>1237</v>
      </c>
      <c r="C253" s="134"/>
      <c r="D253" s="125" t="s">
        <v>1217</v>
      </c>
      <c r="E253" s="135" t="s">
        <v>978</v>
      </c>
      <c r="F253" s="234">
        <v>46475.73</v>
      </c>
    </row>
    <row r="254" spans="1:7" x14ac:dyDescent="0.25">
      <c r="A254" s="233">
        <v>45470</v>
      </c>
      <c r="B254" s="134" t="s">
        <v>1238</v>
      </c>
      <c r="C254" s="134"/>
      <c r="D254" s="125" t="s">
        <v>1217</v>
      </c>
      <c r="E254" s="135" t="s">
        <v>978</v>
      </c>
      <c r="F254" s="234">
        <v>53100</v>
      </c>
    </row>
    <row r="255" spans="1:7" x14ac:dyDescent="0.25">
      <c r="A255" s="233">
        <v>45457</v>
      </c>
      <c r="B255" s="134" t="s">
        <v>1239</v>
      </c>
      <c r="C255" s="134"/>
      <c r="D255" s="125" t="s">
        <v>1217</v>
      </c>
      <c r="E255" s="135" t="s">
        <v>1060</v>
      </c>
      <c r="F255" s="234">
        <v>431352</v>
      </c>
    </row>
    <row r="256" spans="1:7" x14ac:dyDescent="0.25">
      <c r="A256" s="233">
        <v>45462</v>
      </c>
      <c r="B256" s="134" t="s">
        <v>1240</v>
      </c>
      <c r="C256" s="134"/>
      <c r="D256" s="125" t="s">
        <v>1217</v>
      </c>
      <c r="E256" s="135" t="s">
        <v>978</v>
      </c>
      <c r="F256" s="234">
        <v>140184</v>
      </c>
    </row>
    <row r="257" spans="1:7" x14ac:dyDescent="0.25">
      <c r="A257" s="233">
        <v>45463</v>
      </c>
      <c r="B257" s="134" t="s">
        <v>1241</v>
      </c>
      <c r="C257" s="134"/>
      <c r="D257" s="125" t="s">
        <v>1217</v>
      </c>
      <c r="E257" s="135" t="s">
        <v>973</v>
      </c>
      <c r="F257" s="234">
        <v>17800</v>
      </c>
    </row>
    <row r="258" spans="1:7" x14ac:dyDescent="0.25">
      <c r="A258" s="233">
        <v>45519</v>
      </c>
      <c r="B258" s="134" t="s">
        <v>1242</v>
      </c>
      <c r="C258" s="134"/>
      <c r="D258" s="125" t="s">
        <v>1217</v>
      </c>
      <c r="E258" s="135" t="s">
        <v>978</v>
      </c>
      <c r="F258" s="234">
        <v>34575.18</v>
      </c>
    </row>
    <row r="259" spans="1:7" x14ac:dyDescent="0.25">
      <c r="A259" s="233">
        <v>45540</v>
      </c>
      <c r="B259" s="134" t="s">
        <v>1243</v>
      </c>
      <c r="C259" s="134"/>
      <c r="D259" s="125" t="s">
        <v>1217</v>
      </c>
      <c r="E259" s="135" t="s">
        <v>978</v>
      </c>
      <c r="F259" s="234">
        <v>32450</v>
      </c>
    </row>
    <row r="260" spans="1:7" x14ac:dyDescent="0.25">
      <c r="A260" s="233">
        <v>45540</v>
      </c>
      <c r="B260" s="134" t="s">
        <v>1244</v>
      </c>
      <c r="C260" s="134"/>
      <c r="D260" s="125" t="s">
        <v>1217</v>
      </c>
      <c r="E260" s="135" t="s">
        <v>978</v>
      </c>
      <c r="F260" s="234">
        <v>3348.84</v>
      </c>
    </row>
    <row r="261" spans="1:7" x14ac:dyDescent="0.25">
      <c r="A261" s="233">
        <v>45546</v>
      </c>
      <c r="B261" s="134" t="s">
        <v>1245</v>
      </c>
      <c r="C261" s="134"/>
      <c r="D261" s="125" t="s">
        <v>1217</v>
      </c>
      <c r="E261" s="135" t="s">
        <v>978</v>
      </c>
      <c r="F261" s="234">
        <v>33630</v>
      </c>
    </row>
    <row r="262" spans="1:7" x14ac:dyDescent="0.25">
      <c r="A262" s="233">
        <v>45551</v>
      </c>
      <c r="B262" s="134" t="s">
        <v>1246</v>
      </c>
      <c r="C262" s="134"/>
      <c r="D262" s="125" t="s">
        <v>1217</v>
      </c>
      <c r="E262" s="135" t="s">
        <v>978</v>
      </c>
      <c r="F262" s="234">
        <v>83544</v>
      </c>
    </row>
    <row r="263" spans="1:7" x14ac:dyDescent="0.25">
      <c r="A263" s="233">
        <v>45575</v>
      </c>
      <c r="B263" s="134" t="s">
        <v>1247</v>
      </c>
      <c r="C263" s="134"/>
      <c r="D263" s="125" t="s">
        <v>1217</v>
      </c>
      <c r="E263" s="135" t="s">
        <v>978</v>
      </c>
      <c r="F263" s="234">
        <v>33630</v>
      </c>
    </row>
    <row r="264" spans="1:7" x14ac:dyDescent="0.25">
      <c r="A264" s="233">
        <v>45583</v>
      </c>
      <c r="B264" s="134" t="s">
        <v>1248</v>
      </c>
      <c r="C264" s="134"/>
      <c r="D264" s="125" t="s">
        <v>1217</v>
      </c>
      <c r="E264" s="135" t="s">
        <v>978</v>
      </c>
      <c r="F264" s="234">
        <v>129800</v>
      </c>
    </row>
    <row r="265" spans="1:7" x14ac:dyDescent="0.25">
      <c r="A265" s="233">
        <v>45583</v>
      </c>
      <c r="B265" s="134" t="s">
        <v>1249</v>
      </c>
      <c r="C265" s="134"/>
      <c r="D265" s="125" t="s">
        <v>1217</v>
      </c>
      <c r="E265" s="135" t="s">
        <v>975</v>
      </c>
      <c r="F265" s="234">
        <v>32764.799999999999</v>
      </c>
    </row>
    <row r="266" spans="1:7" x14ac:dyDescent="0.25">
      <c r="A266" s="233">
        <v>45602</v>
      </c>
      <c r="B266" s="134" t="s">
        <v>1250</v>
      </c>
      <c r="C266" s="134"/>
      <c r="D266" s="125" t="s">
        <v>1217</v>
      </c>
      <c r="E266" s="135" t="s">
        <v>978</v>
      </c>
      <c r="F266" s="234">
        <v>224719.2</v>
      </c>
    </row>
    <row r="267" spans="1:7" x14ac:dyDescent="0.25">
      <c r="A267" s="233">
        <v>45628</v>
      </c>
      <c r="B267" s="134" t="s">
        <v>1621</v>
      </c>
      <c r="C267" s="134"/>
      <c r="D267" s="125" t="s">
        <v>1217</v>
      </c>
      <c r="E267" s="135" t="s">
        <v>978</v>
      </c>
      <c r="F267" s="234">
        <v>109150</v>
      </c>
    </row>
    <row r="268" spans="1:7" x14ac:dyDescent="0.25">
      <c r="A268" s="233">
        <v>45629</v>
      </c>
      <c r="B268" s="134" t="s">
        <v>1622</v>
      </c>
      <c r="C268" s="134"/>
      <c r="D268" s="125" t="s">
        <v>1217</v>
      </c>
      <c r="E268" s="135" t="s">
        <v>973</v>
      </c>
      <c r="F268" s="234">
        <v>127920</v>
      </c>
    </row>
    <row r="269" spans="1:7" x14ac:dyDescent="0.25">
      <c r="A269" s="233">
        <v>45632</v>
      </c>
      <c r="B269" s="134" t="s">
        <v>1623</v>
      </c>
      <c r="C269" s="134"/>
      <c r="D269" s="125" t="s">
        <v>1217</v>
      </c>
      <c r="E269" s="135" t="s">
        <v>973</v>
      </c>
      <c r="F269" s="234">
        <v>142250</v>
      </c>
      <c r="G269" s="10"/>
    </row>
    <row r="270" spans="1:7" x14ac:dyDescent="0.25">
      <c r="A270" s="233">
        <v>45638</v>
      </c>
      <c r="B270" s="134" t="s">
        <v>1624</v>
      </c>
      <c r="C270" s="134"/>
      <c r="D270" s="125" t="s">
        <v>1217</v>
      </c>
      <c r="E270" s="135" t="s">
        <v>978</v>
      </c>
      <c r="F270" s="234">
        <v>140400</v>
      </c>
    </row>
    <row r="271" spans="1:7" x14ac:dyDescent="0.25">
      <c r="A271" s="233">
        <v>45644</v>
      </c>
      <c r="B271" s="134" t="s">
        <v>1625</v>
      </c>
      <c r="C271" s="134"/>
      <c r="D271" s="125" t="s">
        <v>1217</v>
      </c>
      <c r="E271" s="135" t="s">
        <v>978</v>
      </c>
      <c r="F271" s="234">
        <v>127847.1</v>
      </c>
    </row>
    <row r="272" spans="1:7" x14ac:dyDescent="0.25">
      <c r="A272" s="233">
        <v>45664</v>
      </c>
      <c r="B272" s="134" t="s">
        <v>1704</v>
      </c>
      <c r="C272" s="134" t="s">
        <v>1705</v>
      </c>
      <c r="D272" s="125" t="s">
        <v>1217</v>
      </c>
      <c r="E272" s="135" t="s">
        <v>1706</v>
      </c>
      <c r="F272" s="234">
        <v>55893.27</v>
      </c>
    </row>
    <row r="273" spans="1:6" ht="15.75" thickBot="1" x14ac:dyDescent="0.3">
      <c r="A273" s="235">
        <v>45700</v>
      </c>
      <c r="B273" s="236" t="s">
        <v>1787</v>
      </c>
      <c r="C273" s="236" t="s">
        <v>1788</v>
      </c>
      <c r="D273" s="237" t="s">
        <v>1217</v>
      </c>
      <c r="E273" s="238" t="s">
        <v>973</v>
      </c>
      <c r="F273" s="239">
        <v>19600</v>
      </c>
    </row>
    <row r="274" spans="1:6" ht="15.75" thickBot="1" x14ac:dyDescent="0.3">
      <c r="A274" s="223">
        <v>45728</v>
      </c>
      <c r="B274" s="224" t="s">
        <v>1789</v>
      </c>
      <c r="C274" s="224" t="s">
        <v>1790</v>
      </c>
      <c r="D274" s="225" t="s">
        <v>1791</v>
      </c>
      <c r="E274" s="226" t="s">
        <v>1792</v>
      </c>
      <c r="F274" s="227">
        <v>27423.200000000001</v>
      </c>
    </row>
    <row r="275" spans="1:6" ht="15.75" thickBot="1" x14ac:dyDescent="0.3">
      <c r="A275" s="223">
        <v>45722</v>
      </c>
      <c r="B275" s="224" t="s">
        <v>1793</v>
      </c>
      <c r="C275" s="224" t="s">
        <v>1786</v>
      </c>
      <c r="D275" s="225" t="s">
        <v>1794</v>
      </c>
      <c r="E275" s="226" t="s">
        <v>1740</v>
      </c>
      <c r="F275" s="227">
        <v>112500</v>
      </c>
    </row>
    <row r="276" spans="1:6" x14ac:dyDescent="0.25">
      <c r="A276" s="228">
        <v>44963</v>
      </c>
      <c r="B276" s="229" t="s">
        <v>1251</v>
      </c>
      <c r="C276" s="229"/>
      <c r="D276" s="230" t="s">
        <v>1252</v>
      </c>
      <c r="E276" s="231" t="s">
        <v>978</v>
      </c>
      <c r="F276" s="232">
        <v>6136</v>
      </c>
    </row>
    <row r="277" spans="1:6" x14ac:dyDescent="0.25">
      <c r="A277" s="233">
        <v>45646</v>
      </c>
      <c r="B277" s="134" t="s">
        <v>1626</v>
      </c>
      <c r="C277" s="134"/>
      <c r="D277" s="125" t="s">
        <v>1252</v>
      </c>
      <c r="E277" s="135" t="s">
        <v>973</v>
      </c>
      <c r="F277" s="234">
        <v>90000</v>
      </c>
    </row>
    <row r="278" spans="1:6" ht="15.75" thickBot="1" x14ac:dyDescent="0.3">
      <c r="A278" s="235">
        <v>45730</v>
      </c>
      <c r="B278" s="236" t="s">
        <v>1795</v>
      </c>
      <c r="C278" s="236" t="s">
        <v>1796</v>
      </c>
      <c r="D278" s="237" t="s">
        <v>1252</v>
      </c>
      <c r="E278" s="238" t="s">
        <v>1740</v>
      </c>
      <c r="F278" s="239">
        <v>180000</v>
      </c>
    </row>
    <row r="279" spans="1:6" x14ac:dyDescent="0.25">
      <c r="A279" s="228">
        <v>45672</v>
      </c>
      <c r="B279" s="229" t="s">
        <v>1797</v>
      </c>
      <c r="C279" s="229" t="s">
        <v>1798</v>
      </c>
      <c r="D279" s="230" t="s">
        <v>1799</v>
      </c>
      <c r="E279" s="231" t="s">
        <v>1308</v>
      </c>
      <c r="F279" s="232">
        <v>169688.97</v>
      </c>
    </row>
    <row r="280" spans="1:6" ht="15.75" thickBot="1" x14ac:dyDescent="0.3">
      <c r="A280" s="235">
        <v>45721</v>
      </c>
      <c r="B280" s="236" t="s">
        <v>1800</v>
      </c>
      <c r="C280" s="236" t="s">
        <v>1798</v>
      </c>
      <c r="D280" s="237" t="s">
        <v>1799</v>
      </c>
      <c r="E280" s="238" t="s">
        <v>1308</v>
      </c>
      <c r="F280" s="239">
        <v>29432.55</v>
      </c>
    </row>
    <row r="281" spans="1:6" x14ac:dyDescent="0.25">
      <c r="A281" s="228">
        <v>45223</v>
      </c>
      <c r="B281" s="229" t="s">
        <v>1253</v>
      </c>
      <c r="C281" s="229"/>
      <c r="D281" s="230" t="s">
        <v>1255</v>
      </c>
      <c r="E281" s="231" t="s">
        <v>978</v>
      </c>
      <c r="F281" s="232">
        <v>1088000</v>
      </c>
    </row>
    <row r="282" spans="1:6" x14ac:dyDescent="0.25">
      <c r="A282" s="233">
        <v>45323</v>
      </c>
      <c r="B282" s="134" t="s">
        <v>1254</v>
      </c>
      <c r="C282" s="134"/>
      <c r="D282" s="125" t="s">
        <v>1255</v>
      </c>
      <c r="E282" s="135" t="s">
        <v>978</v>
      </c>
      <c r="F282" s="234">
        <v>1101323.5</v>
      </c>
    </row>
    <row r="283" spans="1:6" x14ac:dyDescent="0.25">
      <c r="A283" s="233">
        <v>45327</v>
      </c>
      <c r="B283" s="134" t="s">
        <v>1256</v>
      </c>
      <c r="C283" s="134"/>
      <c r="D283" s="125" t="s">
        <v>1255</v>
      </c>
      <c r="E283" s="135" t="s">
        <v>978</v>
      </c>
      <c r="F283" s="234">
        <v>450413.08</v>
      </c>
    </row>
    <row r="284" spans="1:6" x14ac:dyDescent="0.25">
      <c r="A284" s="233">
        <v>45352</v>
      </c>
      <c r="B284" s="134" t="s">
        <v>1257</v>
      </c>
      <c r="C284" s="134"/>
      <c r="D284" s="125" t="s">
        <v>1255</v>
      </c>
      <c r="E284" s="135" t="s">
        <v>973</v>
      </c>
      <c r="F284" s="234">
        <v>277177.28000000003</v>
      </c>
    </row>
    <row r="285" spans="1:6" x14ac:dyDescent="0.25">
      <c r="A285" s="233">
        <v>45391</v>
      </c>
      <c r="B285" s="134" t="s">
        <v>1258</v>
      </c>
      <c r="C285" s="134"/>
      <c r="D285" s="125" t="s">
        <v>1255</v>
      </c>
      <c r="E285" s="135" t="s">
        <v>978</v>
      </c>
      <c r="F285" s="234">
        <v>255983.3</v>
      </c>
    </row>
    <row r="286" spans="1:6" x14ac:dyDescent="0.25">
      <c r="A286" s="233">
        <v>45544</v>
      </c>
      <c r="B286" s="134" t="s">
        <v>1259</v>
      </c>
      <c r="C286" s="134"/>
      <c r="D286" s="125" t="s">
        <v>1255</v>
      </c>
      <c r="E286" s="135" t="s">
        <v>973</v>
      </c>
      <c r="F286" s="234">
        <v>3509500</v>
      </c>
    </row>
    <row r="287" spans="1:6" x14ac:dyDescent="0.25">
      <c r="A287" s="233">
        <v>45586</v>
      </c>
      <c r="B287" s="134" t="s">
        <v>1260</v>
      </c>
      <c r="C287" s="134"/>
      <c r="D287" s="125" t="s">
        <v>1255</v>
      </c>
      <c r="E287" s="135" t="s">
        <v>978</v>
      </c>
      <c r="F287" s="234">
        <v>7344999.3399999999</v>
      </c>
    </row>
    <row r="288" spans="1:6" ht="15.75" thickBot="1" x14ac:dyDescent="0.3">
      <c r="A288" s="235">
        <v>45632</v>
      </c>
      <c r="B288" s="236" t="s">
        <v>1627</v>
      </c>
      <c r="C288" s="236"/>
      <c r="D288" s="237" t="s">
        <v>1255</v>
      </c>
      <c r="E288" s="238" t="s">
        <v>978</v>
      </c>
      <c r="F288" s="239">
        <v>527450.56000000006</v>
      </c>
    </row>
    <row r="289" spans="1:6" x14ac:dyDescent="0.25">
      <c r="A289" s="228">
        <v>45120</v>
      </c>
      <c r="B289" s="229" t="s">
        <v>1261</v>
      </c>
      <c r="C289" s="229"/>
      <c r="D289" s="230" t="s">
        <v>1262</v>
      </c>
      <c r="E289" s="231" t="s">
        <v>978</v>
      </c>
      <c r="F289" s="232">
        <v>41277.300000000003</v>
      </c>
    </row>
    <row r="290" spans="1:6" ht="15.75" thickBot="1" x14ac:dyDescent="0.3">
      <c r="A290" s="235">
        <v>45727</v>
      </c>
      <c r="B290" s="236" t="s">
        <v>1801</v>
      </c>
      <c r="C290" s="236" t="s">
        <v>1802</v>
      </c>
      <c r="D290" s="237" t="s">
        <v>1262</v>
      </c>
      <c r="E290" s="238" t="s">
        <v>1803</v>
      </c>
      <c r="F290" s="239">
        <v>142308</v>
      </c>
    </row>
    <row r="291" spans="1:6" ht="15.75" thickBot="1" x14ac:dyDescent="0.3">
      <c r="A291" s="223">
        <v>45622</v>
      </c>
      <c r="B291" s="224" t="s">
        <v>1091</v>
      </c>
      <c r="C291" s="224"/>
      <c r="D291" s="225" t="s">
        <v>1263</v>
      </c>
      <c r="E291" s="226" t="s">
        <v>1264</v>
      </c>
      <c r="F291" s="227">
        <v>250999.96</v>
      </c>
    </row>
    <row r="292" spans="1:6" ht="15.75" thickBot="1" x14ac:dyDescent="0.3">
      <c r="A292" s="223">
        <v>45607</v>
      </c>
      <c r="B292" s="224" t="s">
        <v>1266</v>
      </c>
      <c r="C292" s="224"/>
      <c r="D292" s="225" t="s">
        <v>1265</v>
      </c>
      <c r="E292" s="226" t="s">
        <v>1267</v>
      </c>
      <c r="F292" s="227">
        <v>250042</v>
      </c>
    </row>
    <row r="293" spans="1:6" x14ac:dyDescent="0.25">
      <c r="A293" s="228">
        <v>45617</v>
      </c>
      <c r="B293" s="229" t="s">
        <v>1268</v>
      </c>
      <c r="C293" s="229"/>
      <c r="D293" s="230" t="s">
        <v>1269</v>
      </c>
      <c r="E293" s="231" t="s">
        <v>1270</v>
      </c>
      <c r="F293" s="232">
        <v>233640</v>
      </c>
    </row>
    <row r="294" spans="1:6" ht="15.75" thickBot="1" x14ac:dyDescent="0.3">
      <c r="A294" s="235">
        <v>45618</v>
      </c>
      <c r="B294" s="236" t="s">
        <v>1271</v>
      </c>
      <c r="C294" s="236"/>
      <c r="D294" s="237" t="s">
        <v>1269</v>
      </c>
      <c r="E294" s="238" t="s">
        <v>1272</v>
      </c>
      <c r="F294" s="239">
        <v>144550</v>
      </c>
    </row>
    <row r="295" spans="1:6" ht="15.75" thickBot="1" x14ac:dyDescent="0.3">
      <c r="A295" s="223">
        <v>45694</v>
      </c>
      <c r="B295" s="224" t="s">
        <v>1326</v>
      </c>
      <c r="C295" s="224" t="s">
        <v>1804</v>
      </c>
      <c r="D295" s="225" t="s">
        <v>1805</v>
      </c>
      <c r="E295" s="226" t="s">
        <v>1212</v>
      </c>
      <c r="F295" s="227">
        <v>219290</v>
      </c>
    </row>
    <row r="296" spans="1:6" ht="15.75" thickBot="1" x14ac:dyDescent="0.3">
      <c r="A296" s="223">
        <v>45643</v>
      </c>
      <c r="B296" s="224" t="s">
        <v>1628</v>
      </c>
      <c r="C296" s="224"/>
      <c r="D296" s="225" t="s">
        <v>1629</v>
      </c>
      <c r="E296" s="226" t="s">
        <v>1630</v>
      </c>
      <c r="F296" s="227">
        <v>6133.05</v>
      </c>
    </row>
    <row r="297" spans="1:6" x14ac:dyDescent="0.25">
      <c r="A297" s="228">
        <v>44988</v>
      </c>
      <c r="B297" s="229" t="s">
        <v>1273</v>
      </c>
      <c r="C297" s="229"/>
      <c r="D297" s="230" t="s">
        <v>1274</v>
      </c>
      <c r="E297" s="231" t="s">
        <v>1060</v>
      </c>
      <c r="F297" s="232">
        <v>401081.42</v>
      </c>
    </row>
    <row r="298" spans="1:6" x14ac:dyDescent="0.25">
      <c r="A298" s="233">
        <v>45148</v>
      </c>
      <c r="B298" s="134" t="s">
        <v>1275</v>
      </c>
      <c r="C298" s="134"/>
      <c r="D298" s="125" t="s">
        <v>1274</v>
      </c>
      <c r="E298" s="135" t="s">
        <v>978</v>
      </c>
      <c r="F298" s="234">
        <v>20514</v>
      </c>
    </row>
    <row r="299" spans="1:6" x14ac:dyDescent="0.25">
      <c r="A299" s="233">
        <v>45155</v>
      </c>
      <c r="B299" s="134" t="s">
        <v>1276</v>
      </c>
      <c r="C299" s="134"/>
      <c r="D299" s="125" t="s">
        <v>1274</v>
      </c>
      <c r="E299" s="135" t="s">
        <v>978</v>
      </c>
      <c r="F299" s="234">
        <v>79296</v>
      </c>
    </row>
    <row r="300" spans="1:6" x14ac:dyDescent="0.25">
      <c r="A300" s="233">
        <v>45168</v>
      </c>
      <c r="B300" s="134" t="s">
        <v>1277</v>
      </c>
      <c r="C300" s="134"/>
      <c r="D300" s="125" t="s">
        <v>1274</v>
      </c>
      <c r="E300" s="135" t="s">
        <v>978</v>
      </c>
      <c r="F300" s="234">
        <v>39450</v>
      </c>
    </row>
    <row r="301" spans="1:6" x14ac:dyDescent="0.25">
      <c r="A301" s="233">
        <v>45208</v>
      </c>
      <c r="B301" s="134" t="s">
        <v>1278</v>
      </c>
      <c r="C301" s="134"/>
      <c r="D301" s="125" t="s">
        <v>1274</v>
      </c>
      <c r="E301" s="135" t="s">
        <v>975</v>
      </c>
      <c r="F301" s="234">
        <v>62400</v>
      </c>
    </row>
    <row r="302" spans="1:6" x14ac:dyDescent="0.25">
      <c r="A302" s="233">
        <v>45215</v>
      </c>
      <c r="B302" s="134" t="s">
        <v>1279</v>
      </c>
      <c r="C302" s="134"/>
      <c r="D302" s="125" t="s">
        <v>1274</v>
      </c>
      <c r="E302" s="135" t="s">
        <v>978</v>
      </c>
      <c r="F302" s="234">
        <v>154000</v>
      </c>
    </row>
    <row r="303" spans="1:6" x14ac:dyDescent="0.25">
      <c r="A303" s="233">
        <v>45233</v>
      </c>
      <c r="B303" s="134" t="s">
        <v>1280</v>
      </c>
      <c r="C303" s="134"/>
      <c r="D303" s="125" t="s">
        <v>1274</v>
      </c>
      <c r="E303" s="135" t="s">
        <v>975</v>
      </c>
      <c r="F303" s="234">
        <v>244008</v>
      </c>
    </row>
    <row r="304" spans="1:6" x14ac:dyDescent="0.25">
      <c r="A304" s="233">
        <v>45266</v>
      </c>
      <c r="B304" s="134" t="s">
        <v>1281</v>
      </c>
      <c r="C304" s="134"/>
      <c r="D304" s="125" t="s">
        <v>1274</v>
      </c>
      <c r="E304" s="135" t="s">
        <v>975</v>
      </c>
      <c r="F304" s="234">
        <v>228600</v>
      </c>
    </row>
    <row r="305" spans="1:6" x14ac:dyDescent="0.25">
      <c r="A305" s="233">
        <v>45329</v>
      </c>
      <c r="B305" s="134" t="s">
        <v>1282</v>
      </c>
      <c r="C305" s="134"/>
      <c r="D305" s="125" t="s">
        <v>1274</v>
      </c>
      <c r="E305" s="135" t="s">
        <v>978</v>
      </c>
      <c r="F305" s="234">
        <v>76110</v>
      </c>
    </row>
    <row r="306" spans="1:6" x14ac:dyDescent="0.25">
      <c r="A306" s="233">
        <v>45358</v>
      </c>
      <c r="B306" s="134" t="s">
        <v>1283</v>
      </c>
      <c r="C306" s="134"/>
      <c r="D306" s="125" t="s">
        <v>1274</v>
      </c>
      <c r="E306" s="135" t="s">
        <v>978</v>
      </c>
      <c r="F306" s="234">
        <v>29146</v>
      </c>
    </row>
    <row r="307" spans="1:6" x14ac:dyDescent="0.25">
      <c r="A307" s="233">
        <v>45401</v>
      </c>
      <c r="B307" s="134" t="s">
        <v>1285</v>
      </c>
      <c r="C307" s="134"/>
      <c r="D307" s="125" t="s">
        <v>1274</v>
      </c>
      <c r="E307" s="135" t="s">
        <v>973</v>
      </c>
      <c r="F307" s="234">
        <v>30253.200000000001</v>
      </c>
    </row>
    <row r="308" spans="1:6" x14ac:dyDescent="0.25">
      <c r="A308" s="233">
        <v>45530</v>
      </c>
      <c r="B308" s="134" t="s">
        <v>1286</v>
      </c>
      <c r="C308" s="134"/>
      <c r="D308" s="125" t="s">
        <v>1274</v>
      </c>
      <c r="E308" s="135" t="s">
        <v>978</v>
      </c>
      <c r="F308" s="234">
        <v>141000</v>
      </c>
    </row>
    <row r="309" spans="1:6" x14ac:dyDescent="0.25">
      <c r="A309" s="233">
        <v>45530</v>
      </c>
      <c r="B309" s="134" t="s">
        <v>1287</v>
      </c>
      <c r="C309" s="134"/>
      <c r="D309" s="125" t="s">
        <v>1274</v>
      </c>
      <c r="E309" s="135" t="s">
        <v>978</v>
      </c>
      <c r="F309" s="234">
        <v>876884</v>
      </c>
    </row>
    <row r="310" spans="1:6" x14ac:dyDescent="0.25">
      <c r="A310" s="233">
        <v>45548</v>
      </c>
      <c r="B310" s="134" t="s">
        <v>1288</v>
      </c>
      <c r="C310" s="134"/>
      <c r="D310" s="125" t="s">
        <v>1274</v>
      </c>
      <c r="E310" s="135" t="s">
        <v>978</v>
      </c>
      <c r="F310" s="234">
        <v>69030</v>
      </c>
    </row>
    <row r="311" spans="1:6" x14ac:dyDescent="0.25">
      <c r="A311" s="233">
        <v>45548</v>
      </c>
      <c r="B311" s="134" t="s">
        <v>1289</v>
      </c>
      <c r="C311" s="134"/>
      <c r="D311" s="125" t="s">
        <v>1274</v>
      </c>
      <c r="E311" s="135" t="s">
        <v>978</v>
      </c>
      <c r="F311" s="234">
        <v>617600</v>
      </c>
    </row>
    <row r="312" spans="1:6" x14ac:dyDescent="0.25">
      <c r="A312" s="233">
        <v>45568</v>
      </c>
      <c r="B312" s="134" t="s">
        <v>1290</v>
      </c>
      <c r="C312" s="134"/>
      <c r="D312" s="125" t="s">
        <v>1274</v>
      </c>
      <c r="E312" s="135" t="s">
        <v>978</v>
      </c>
      <c r="F312" s="234">
        <v>177000</v>
      </c>
    </row>
    <row r="313" spans="1:6" x14ac:dyDescent="0.25">
      <c r="A313" s="233">
        <v>45568</v>
      </c>
      <c r="B313" s="134" t="s">
        <v>1291</v>
      </c>
      <c r="C313" s="134"/>
      <c r="D313" s="125" t="s">
        <v>1274</v>
      </c>
      <c r="E313" s="135" t="s">
        <v>978</v>
      </c>
      <c r="F313" s="234">
        <v>105492</v>
      </c>
    </row>
    <row r="314" spans="1:6" x14ac:dyDescent="0.25">
      <c r="A314" s="233">
        <v>45573</v>
      </c>
      <c r="B314" s="134" t="s">
        <v>1292</v>
      </c>
      <c r="C314" s="134"/>
      <c r="D314" s="125" t="s">
        <v>1274</v>
      </c>
      <c r="E314" s="135" t="s">
        <v>978</v>
      </c>
      <c r="F314" s="234">
        <v>246000</v>
      </c>
    </row>
    <row r="315" spans="1:6" x14ac:dyDescent="0.25">
      <c r="A315" s="233">
        <v>45597</v>
      </c>
      <c r="B315" s="134" t="s">
        <v>1293</v>
      </c>
      <c r="C315" s="134"/>
      <c r="D315" s="125" t="s">
        <v>1274</v>
      </c>
      <c r="E315" s="135" t="s">
        <v>1294</v>
      </c>
      <c r="F315" s="234">
        <v>227500</v>
      </c>
    </row>
    <row r="316" spans="1:6" x14ac:dyDescent="0.25">
      <c r="A316" s="233">
        <v>45637</v>
      </c>
      <c r="B316" s="134" t="s">
        <v>1631</v>
      </c>
      <c r="C316" s="134"/>
      <c r="D316" s="125" t="s">
        <v>1274</v>
      </c>
      <c r="E316" s="135" t="s">
        <v>978</v>
      </c>
      <c r="F316" s="234">
        <v>16597.599999999999</v>
      </c>
    </row>
    <row r="317" spans="1:6" x14ac:dyDescent="0.25">
      <c r="A317" s="233">
        <v>45649</v>
      </c>
      <c r="B317" s="134" t="s">
        <v>1632</v>
      </c>
      <c r="C317" s="134"/>
      <c r="D317" s="125" t="s">
        <v>1274</v>
      </c>
      <c r="E317" s="135" t="s">
        <v>973</v>
      </c>
      <c r="F317" s="234">
        <v>38924</v>
      </c>
    </row>
    <row r="318" spans="1:6" x14ac:dyDescent="0.25">
      <c r="A318" s="233">
        <v>45649</v>
      </c>
      <c r="B318" s="134" t="s">
        <v>1633</v>
      </c>
      <c r="C318" s="134"/>
      <c r="D318" s="125" t="s">
        <v>1274</v>
      </c>
      <c r="E318" s="135" t="s">
        <v>973</v>
      </c>
      <c r="F318" s="234">
        <v>159600</v>
      </c>
    </row>
    <row r="319" spans="1:6" x14ac:dyDescent="0.25">
      <c r="A319" s="233">
        <v>45726</v>
      </c>
      <c r="B319" s="134" t="s">
        <v>1806</v>
      </c>
      <c r="C319" s="134" t="s">
        <v>1807</v>
      </c>
      <c r="D319" s="125" t="s">
        <v>1274</v>
      </c>
      <c r="E319" s="135" t="s">
        <v>1740</v>
      </c>
      <c r="F319" s="234">
        <v>38800</v>
      </c>
    </row>
    <row r="320" spans="1:6" x14ac:dyDescent="0.25">
      <c r="A320" s="233">
        <v>45726</v>
      </c>
      <c r="B320" s="134" t="s">
        <v>1808</v>
      </c>
      <c r="C320" s="134" t="s">
        <v>1739</v>
      </c>
      <c r="D320" s="125" t="s">
        <v>1274</v>
      </c>
      <c r="E320" s="135" t="s">
        <v>1740</v>
      </c>
      <c r="F320" s="234">
        <v>28000</v>
      </c>
    </row>
    <row r="321" spans="1:11" x14ac:dyDescent="0.25">
      <c r="A321" s="233">
        <v>45726</v>
      </c>
      <c r="B321" s="134" t="s">
        <v>1809</v>
      </c>
      <c r="C321" s="134" t="s">
        <v>1810</v>
      </c>
      <c r="D321" s="125" t="s">
        <v>1274</v>
      </c>
      <c r="E321" s="135" t="s">
        <v>978</v>
      </c>
      <c r="F321" s="234">
        <v>549880</v>
      </c>
    </row>
    <row r="322" spans="1:11" x14ac:dyDescent="0.25">
      <c r="A322" s="233">
        <v>45726</v>
      </c>
      <c r="B322" s="134" t="s">
        <v>1545</v>
      </c>
      <c r="C322" s="134" t="s">
        <v>1811</v>
      </c>
      <c r="D322" s="125" t="s">
        <v>1274</v>
      </c>
      <c r="E322" s="135" t="s">
        <v>1740</v>
      </c>
      <c r="F322" s="234">
        <v>83190</v>
      </c>
      <c r="G322" s="295"/>
      <c r="H322" s="25"/>
      <c r="J322" s="15"/>
      <c r="K322" s="296"/>
    </row>
    <row r="323" spans="1:11" ht="15.75" thickBot="1" x14ac:dyDescent="0.3">
      <c r="A323" s="235">
        <v>45728</v>
      </c>
      <c r="B323" s="236" t="s">
        <v>1812</v>
      </c>
      <c r="C323" s="236" t="s">
        <v>1813</v>
      </c>
      <c r="D323" s="237" t="s">
        <v>1274</v>
      </c>
      <c r="E323" s="238" t="s">
        <v>1740</v>
      </c>
      <c r="F323" s="239">
        <v>148489.84</v>
      </c>
      <c r="G323" s="295"/>
      <c r="H323" s="25"/>
      <c r="J323" s="15"/>
      <c r="K323" s="296"/>
    </row>
    <row r="324" spans="1:11" ht="15.75" thickBot="1" x14ac:dyDescent="0.3">
      <c r="A324" s="223">
        <v>45643</v>
      </c>
      <c r="B324" s="224" t="s">
        <v>1634</v>
      </c>
      <c r="C324" s="224"/>
      <c r="D324" s="225" t="s">
        <v>1635</v>
      </c>
      <c r="E324" s="226" t="s">
        <v>978</v>
      </c>
      <c r="F324" s="227">
        <v>154700</v>
      </c>
      <c r="G324" s="295"/>
      <c r="H324" s="25"/>
      <c r="J324" s="15"/>
      <c r="K324" s="296"/>
    </row>
    <row r="325" spans="1:11" x14ac:dyDescent="0.25">
      <c r="A325" s="228">
        <v>45642</v>
      </c>
      <c r="B325" s="229" t="s">
        <v>1636</v>
      </c>
      <c r="C325" s="229"/>
      <c r="D325" s="230" t="s">
        <v>1637</v>
      </c>
      <c r="E325" s="231" t="s">
        <v>973</v>
      </c>
      <c r="F325" s="232">
        <v>7371</v>
      </c>
      <c r="G325" s="295"/>
      <c r="H325" s="25"/>
      <c r="J325" s="15"/>
      <c r="K325" s="296"/>
    </row>
    <row r="326" spans="1:11" x14ac:dyDescent="0.25">
      <c r="A326" s="233">
        <v>45643</v>
      </c>
      <c r="B326" s="134" t="s">
        <v>1638</v>
      </c>
      <c r="C326" s="134"/>
      <c r="D326" s="125" t="s">
        <v>1637</v>
      </c>
      <c r="E326" s="135" t="s">
        <v>975</v>
      </c>
      <c r="F326" s="234">
        <v>20935.5</v>
      </c>
      <c r="G326" s="295"/>
      <c r="H326" s="25"/>
      <c r="J326" s="15"/>
      <c r="K326" s="296"/>
    </row>
    <row r="327" spans="1:11" x14ac:dyDescent="0.25">
      <c r="A327" s="233">
        <v>45643</v>
      </c>
      <c r="B327" s="134" t="s">
        <v>1639</v>
      </c>
      <c r="C327" s="134"/>
      <c r="D327" s="125" t="s">
        <v>1637</v>
      </c>
      <c r="E327" s="135" t="s">
        <v>975</v>
      </c>
      <c r="F327" s="234">
        <v>153969.12</v>
      </c>
      <c r="G327" s="295"/>
      <c r="H327" s="25"/>
      <c r="J327" s="15"/>
      <c r="K327" s="296"/>
    </row>
    <row r="328" spans="1:11" ht="15.75" thickBot="1" x14ac:dyDescent="0.3">
      <c r="A328" s="235">
        <v>45699</v>
      </c>
      <c r="B328" s="236" t="s">
        <v>1814</v>
      </c>
      <c r="C328" s="236" t="s">
        <v>1815</v>
      </c>
      <c r="D328" s="237" t="s">
        <v>1637</v>
      </c>
      <c r="E328" s="238" t="s">
        <v>978</v>
      </c>
      <c r="F328" s="239">
        <v>38994</v>
      </c>
      <c r="G328" s="295"/>
      <c r="H328" s="25"/>
      <c r="J328" s="15"/>
      <c r="K328" s="296"/>
    </row>
    <row r="329" spans="1:11" ht="15.75" thickBot="1" x14ac:dyDescent="0.3">
      <c r="A329" s="223">
        <v>45343</v>
      </c>
      <c r="B329" s="224" t="s">
        <v>1295</v>
      </c>
      <c r="C329" s="224"/>
      <c r="D329" s="225" t="s">
        <v>1296</v>
      </c>
      <c r="E329" s="226" t="s">
        <v>975</v>
      </c>
      <c r="F329" s="227">
        <v>1849798.82</v>
      </c>
      <c r="G329" s="295"/>
      <c r="H329" s="25"/>
      <c r="J329" s="15"/>
      <c r="K329" s="296"/>
    </row>
    <row r="330" spans="1:11" x14ac:dyDescent="0.25">
      <c r="A330" s="228">
        <v>45643</v>
      </c>
      <c r="B330" s="229" t="s">
        <v>1640</v>
      </c>
      <c r="C330" s="229"/>
      <c r="D330" s="230" t="s">
        <v>1297</v>
      </c>
      <c r="E330" s="231" t="s">
        <v>973</v>
      </c>
      <c r="F330" s="232">
        <v>159000</v>
      </c>
      <c r="G330" s="295"/>
      <c r="H330" s="25"/>
      <c r="J330" s="15"/>
      <c r="K330" s="296"/>
    </row>
    <row r="331" spans="1:11" x14ac:dyDescent="0.25">
      <c r="A331" s="233">
        <v>45699</v>
      </c>
      <c r="B331" s="134" t="s">
        <v>1341</v>
      </c>
      <c r="C331" s="134" t="s">
        <v>1816</v>
      </c>
      <c r="D331" s="125" t="s">
        <v>1297</v>
      </c>
      <c r="E331" s="135" t="s">
        <v>1740</v>
      </c>
      <c r="F331" s="234">
        <v>121002</v>
      </c>
      <c r="G331" s="295"/>
      <c r="H331" s="25"/>
      <c r="J331" s="15"/>
      <c r="K331" s="296"/>
    </row>
    <row r="332" spans="1:11" x14ac:dyDescent="0.25">
      <c r="A332" s="233">
        <v>45700</v>
      </c>
      <c r="B332" s="134" t="s">
        <v>1817</v>
      </c>
      <c r="C332" s="134" t="s">
        <v>1818</v>
      </c>
      <c r="D332" s="125" t="s">
        <v>1297</v>
      </c>
      <c r="E332" s="135" t="s">
        <v>1740</v>
      </c>
      <c r="F332" s="234">
        <v>217296</v>
      </c>
      <c r="G332" s="295"/>
      <c r="H332" s="25"/>
      <c r="J332" s="15"/>
      <c r="K332" s="296"/>
    </row>
    <row r="333" spans="1:11" x14ac:dyDescent="0.25">
      <c r="A333" s="233">
        <v>45700</v>
      </c>
      <c r="B333" s="134" t="s">
        <v>1819</v>
      </c>
      <c r="C333" s="134" t="s">
        <v>1820</v>
      </c>
      <c r="D333" s="125" t="s">
        <v>1297</v>
      </c>
      <c r="E333" s="135" t="s">
        <v>978</v>
      </c>
      <c r="F333" s="234">
        <v>243375</v>
      </c>
      <c r="G333" s="295"/>
      <c r="H333" s="25"/>
      <c r="J333" s="15"/>
      <c r="K333" s="296"/>
    </row>
    <row r="334" spans="1:11" x14ac:dyDescent="0.25">
      <c r="A334" s="233">
        <v>45700</v>
      </c>
      <c r="B334" s="134" t="s">
        <v>1644</v>
      </c>
      <c r="C334" s="134" t="s">
        <v>1821</v>
      </c>
      <c r="D334" s="125" t="s">
        <v>1297</v>
      </c>
      <c r="E334" s="135" t="s">
        <v>973</v>
      </c>
      <c r="F334" s="234">
        <v>223317.6</v>
      </c>
      <c r="G334" s="295"/>
      <c r="H334" s="25"/>
      <c r="J334" s="15"/>
      <c r="K334" s="296"/>
    </row>
    <row r="335" spans="1:11" x14ac:dyDescent="0.25">
      <c r="A335" s="233">
        <v>45720</v>
      </c>
      <c r="B335" s="134" t="s">
        <v>1822</v>
      </c>
      <c r="C335" s="134" t="s">
        <v>1739</v>
      </c>
      <c r="D335" s="125" t="s">
        <v>1297</v>
      </c>
      <c r="E335" s="135" t="s">
        <v>1740</v>
      </c>
      <c r="F335" s="234">
        <v>825000</v>
      </c>
      <c r="G335" s="295"/>
      <c r="H335" s="25"/>
      <c r="J335" s="15"/>
      <c r="K335" s="296"/>
    </row>
    <row r="336" spans="1:11" x14ac:dyDescent="0.25">
      <c r="A336" s="233">
        <v>45723</v>
      </c>
      <c r="B336" s="134" t="s">
        <v>1823</v>
      </c>
      <c r="C336" s="134" t="s">
        <v>1824</v>
      </c>
      <c r="D336" s="125" t="s">
        <v>1297</v>
      </c>
      <c r="E336" s="135" t="s">
        <v>1825</v>
      </c>
      <c r="F336" s="234">
        <v>96000</v>
      </c>
      <c r="G336" s="295"/>
      <c r="H336" s="25"/>
      <c r="J336" s="15"/>
      <c r="K336" s="296"/>
    </row>
    <row r="337" spans="1:6" ht="15.75" thickBot="1" x14ac:dyDescent="0.3">
      <c r="A337" s="235">
        <v>45723</v>
      </c>
      <c r="B337" s="236" t="s">
        <v>1826</v>
      </c>
      <c r="C337" s="236" t="s">
        <v>1827</v>
      </c>
      <c r="D337" s="237" t="s">
        <v>1297</v>
      </c>
      <c r="E337" s="238" t="s">
        <v>978</v>
      </c>
      <c r="F337" s="239">
        <v>261075</v>
      </c>
    </row>
    <row r="338" spans="1:6" x14ac:dyDescent="0.25">
      <c r="A338" s="228">
        <v>45597</v>
      </c>
      <c r="B338" s="229" t="s">
        <v>1300</v>
      </c>
      <c r="C338" s="229"/>
      <c r="D338" s="230" t="s">
        <v>1301</v>
      </c>
      <c r="E338" s="231" t="s">
        <v>1302</v>
      </c>
      <c r="F338" s="232">
        <v>193960.57</v>
      </c>
    </row>
    <row r="339" spans="1:6" x14ac:dyDescent="0.25">
      <c r="A339" s="233">
        <v>45638</v>
      </c>
      <c r="B339" s="134" t="s">
        <v>1641</v>
      </c>
      <c r="C339" s="134"/>
      <c r="D339" s="125" t="s">
        <v>1301</v>
      </c>
      <c r="E339" s="135" t="s">
        <v>1642</v>
      </c>
      <c r="F339" s="234">
        <v>67351.23</v>
      </c>
    </row>
    <row r="340" spans="1:6" x14ac:dyDescent="0.25">
      <c r="A340" s="233">
        <v>45681</v>
      </c>
      <c r="B340" s="134" t="s">
        <v>1609</v>
      </c>
      <c r="C340" s="134" t="s">
        <v>1828</v>
      </c>
      <c r="D340" s="125" t="s">
        <v>1301</v>
      </c>
      <c r="E340" s="135" t="s">
        <v>1642</v>
      </c>
      <c r="F340" s="234">
        <v>46590.74</v>
      </c>
    </row>
    <row r="341" spans="1:6" ht="15.75" thickBot="1" x14ac:dyDescent="0.3">
      <c r="A341" s="235">
        <v>45707</v>
      </c>
      <c r="B341" s="236" t="s">
        <v>1829</v>
      </c>
      <c r="C341" s="236" t="s">
        <v>1830</v>
      </c>
      <c r="D341" s="237" t="s">
        <v>1301</v>
      </c>
      <c r="E341" s="238" t="s">
        <v>1302</v>
      </c>
      <c r="F341" s="239">
        <v>1968544.88</v>
      </c>
    </row>
    <row r="342" spans="1:6" x14ac:dyDescent="0.25">
      <c r="A342" s="228">
        <v>43803</v>
      </c>
      <c r="B342" s="243">
        <v>672</v>
      </c>
      <c r="C342" s="243"/>
      <c r="D342" s="230" t="s">
        <v>1303</v>
      </c>
      <c r="E342" s="231" t="s">
        <v>973</v>
      </c>
      <c r="F342" s="232">
        <v>35136.550000000003</v>
      </c>
    </row>
    <row r="343" spans="1:6" ht="15.75" thickBot="1" x14ac:dyDescent="0.3">
      <c r="A343" s="235">
        <v>43818</v>
      </c>
      <c r="B343" s="246">
        <v>677</v>
      </c>
      <c r="C343" s="246"/>
      <c r="D343" s="237" t="s">
        <v>1303</v>
      </c>
      <c r="E343" s="238" t="s">
        <v>973</v>
      </c>
      <c r="F343" s="239">
        <v>35136.550000000003</v>
      </c>
    </row>
    <row r="344" spans="1:6" x14ac:dyDescent="0.25">
      <c r="A344" s="228">
        <v>45105</v>
      </c>
      <c r="B344" s="229" t="s">
        <v>1304</v>
      </c>
      <c r="C344" s="229"/>
      <c r="D344" s="230" t="s">
        <v>1305</v>
      </c>
      <c r="E344" s="231" t="s">
        <v>1306</v>
      </c>
      <c r="F344" s="232">
        <v>57003.63</v>
      </c>
    </row>
    <row r="345" spans="1:6" x14ac:dyDescent="0.25">
      <c r="A345" s="233">
        <v>45639</v>
      </c>
      <c r="B345" s="134" t="s">
        <v>1643</v>
      </c>
      <c r="C345" s="134"/>
      <c r="D345" s="125" t="s">
        <v>1305</v>
      </c>
      <c r="E345" s="135" t="s">
        <v>978</v>
      </c>
      <c r="F345" s="234">
        <v>255625.41</v>
      </c>
    </row>
    <row r="346" spans="1:6" x14ac:dyDescent="0.25">
      <c r="A346" s="233">
        <v>45719</v>
      </c>
      <c r="B346" s="134" t="s">
        <v>1831</v>
      </c>
      <c r="C346" s="134" t="s">
        <v>1832</v>
      </c>
      <c r="D346" s="125" t="s">
        <v>1305</v>
      </c>
      <c r="E346" s="135" t="s">
        <v>1740</v>
      </c>
      <c r="F346" s="234">
        <v>23451.200000000001</v>
      </c>
    </row>
    <row r="347" spans="1:6" ht="15.75" thickBot="1" x14ac:dyDescent="0.3">
      <c r="A347" s="235">
        <v>45729</v>
      </c>
      <c r="B347" s="236" t="s">
        <v>1833</v>
      </c>
      <c r="C347" s="236" t="s">
        <v>1834</v>
      </c>
      <c r="D347" s="237" t="s">
        <v>1305</v>
      </c>
      <c r="E347" s="238" t="s">
        <v>978</v>
      </c>
      <c r="F347" s="239">
        <v>243139</v>
      </c>
    </row>
    <row r="348" spans="1:6" ht="15.75" thickBot="1" x14ac:dyDescent="0.3">
      <c r="A348" s="223">
        <v>45729</v>
      </c>
      <c r="B348" s="224" t="s">
        <v>1120</v>
      </c>
      <c r="C348" s="224" t="s">
        <v>1835</v>
      </c>
      <c r="D348" s="225" t="s">
        <v>1836</v>
      </c>
      <c r="E348" s="226" t="s">
        <v>1837</v>
      </c>
      <c r="F348" s="227">
        <v>63708.2</v>
      </c>
    </row>
    <row r="349" spans="1:6" ht="15.75" thickBot="1" x14ac:dyDescent="0.3">
      <c r="A349" s="223">
        <v>45566</v>
      </c>
      <c r="B349" s="224" t="s">
        <v>1309</v>
      </c>
      <c r="C349" s="224"/>
      <c r="D349" s="225" t="s">
        <v>1307</v>
      </c>
      <c r="E349" s="226" t="s">
        <v>1308</v>
      </c>
      <c r="F349" s="227">
        <v>140693.76000000001</v>
      </c>
    </row>
    <row r="350" spans="1:6" x14ac:dyDescent="0.25">
      <c r="A350" s="228">
        <v>45327</v>
      </c>
      <c r="B350" s="229" t="s">
        <v>1310</v>
      </c>
      <c r="C350" s="229"/>
      <c r="D350" s="230" t="s">
        <v>1311</v>
      </c>
      <c r="E350" s="231" t="s">
        <v>1312</v>
      </c>
      <c r="F350" s="232">
        <v>831695.86</v>
      </c>
    </row>
    <row r="351" spans="1:6" x14ac:dyDescent="0.25">
      <c r="A351" s="233">
        <v>45365</v>
      </c>
      <c r="B351" s="134" t="s">
        <v>1313</v>
      </c>
      <c r="C351" s="134"/>
      <c r="D351" s="125" t="s">
        <v>1311</v>
      </c>
      <c r="E351" s="135" t="s">
        <v>978</v>
      </c>
      <c r="F351" s="234">
        <v>603806</v>
      </c>
    </row>
    <row r="352" spans="1:6" x14ac:dyDescent="0.25">
      <c r="A352" s="233">
        <v>45495</v>
      </c>
      <c r="B352" s="134" t="s">
        <v>1314</v>
      </c>
      <c r="C352" s="134"/>
      <c r="D352" s="125" t="s">
        <v>1311</v>
      </c>
      <c r="E352" s="135" t="s">
        <v>978</v>
      </c>
      <c r="F352" s="234">
        <v>449344</v>
      </c>
    </row>
    <row r="353" spans="1:6" ht="15.75" thickBot="1" x14ac:dyDescent="0.3">
      <c r="A353" s="235">
        <v>45699</v>
      </c>
      <c r="B353" s="236" t="s">
        <v>1838</v>
      </c>
      <c r="C353" s="236" t="s">
        <v>1839</v>
      </c>
      <c r="D353" s="237" t="s">
        <v>1311</v>
      </c>
      <c r="E353" s="238" t="s">
        <v>978</v>
      </c>
      <c r="F353" s="239">
        <v>702100</v>
      </c>
    </row>
    <row r="354" spans="1:6" x14ac:dyDescent="0.25">
      <c r="A354" s="228">
        <v>45274</v>
      </c>
      <c r="B354" s="229" t="s">
        <v>997</v>
      </c>
      <c r="C354" s="229"/>
      <c r="D354" s="230" t="s">
        <v>1315</v>
      </c>
      <c r="E354" s="231" t="s">
        <v>975</v>
      </c>
      <c r="F354" s="232">
        <v>1568000</v>
      </c>
    </row>
    <row r="355" spans="1:6" ht="15.75" thickBot="1" x14ac:dyDescent="0.3">
      <c r="A355" s="235">
        <v>45583</v>
      </c>
      <c r="B355" s="236" t="s">
        <v>1316</v>
      </c>
      <c r="C355" s="236"/>
      <c r="D355" s="237" t="s">
        <v>1315</v>
      </c>
      <c r="E355" s="238" t="s">
        <v>975</v>
      </c>
      <c r="F355" s="239">
        <v>828000</v>
      </c>
    </row>
    <row r="356" spans="1:6" x14ac:dyDescent="0.25">
      <c r="A356" s="228">
        <v>45722</v>
      </c>
      <c r="B356" s="229" t="s">
        <v>1840</v>
      </c>
      <c r="C356" s="229" t="s">
        <v>1841</v>
      </c>
      <c r="D356" s="230" t="s">
        <v>1317</v>
      </c>
      <c r="E356" s="231" t="s">
        <v>1842</v>
      </c>
      <c r="F356" s="232">
        <v>84370</v>
      </c>
    </row>
    <row r="357" spans="1:6" ht="15.75" thickBot="1" x14ac:dyDescent="0.3">
      <c r="A357" s="235">
        <v>45722</v>
      </c>
      <c r="B357" s="236" t="s">
        <v>1843</v>
      </c>
      <c r="C357" s="236" t="s">
        <v>1844</v>
      </c>
      <c r="D357" s="237" t="s">
        <v>1317</v>
      </c>
      <c r="E357" s="238" t="s">
        <v>1845</v>
      </c>
      <c r="F357" s="239">
        <v>227333.32</v>
      </c>
    </row>
    <row r="358" spans="1:6" ht="15.75" thickBot="1" x14ac:dyDescent="0.3">
      <c r="A358" s="223">
        <v>45071</v>
      </c>
      <c r="B358" s="224" t="s">
        <v>1318</v>
      </c>
      <c r="C358" s="224"/>
      <c r="D358" s="225" t="s">
        <v>1319</v>
      </c>
      <c r="E358" s="226" t="s">
        <v>978</v>
      </c>
      <c r="F358" s="227">
        <v>84960</v>
      </c>
    </row>
    <row r="359" spans="1:6" x14ac:dyDescent="0.25">
      <c r="A359" s="228">
        <v>45496</v>
      </c>
      <c r="B359" s="229" t="s">
        <v>1320</v>
      </c>
      <c r="C359" s="229"/>
      <c r="D359" s="230" t="s">
        <v>1321</v>
      </c>
      <c r="E359" s="231" t="s">
        <v>1005</v>
      </c>
      <c r="F359" s="232">
        <v>57166.879999999997</v>
      </c>
    </row>
    <row r="360" spans="1:6" x14ac:dyDescent="0.25">
      <c r="A360" s="233">
        <v>45510</v>
      </c>
      <c r="B360" s="134" t="s">
        <v>1322</v>
      </c>
      <c r="C360" s="134"/>
      <c r="D360" s="125" t="s">
        <v>1321</v>
      </c>
      <c r="E360" s="135" t="s">
        <v>1323</v>
      </c>
      <c r="F360" s="234">
        <v>14278</v>
      </c>
    </row>
    <row r="361" spans="1:6" ht="15.75" thickBot="1" x14ac:dyDescent="0.3">
      <c r="A361" s="235">
        <v>45527</v>
      </c>
      <c r="B361" s="236" t="s">
        <v>1324</v>
      </c>
      <c r="C361" s="236"/>
      <c r="D361" s="237" t="s">
        <v>1321</v>
      </c>
      <c r="E361" s="238" t="s">
        <v>1325</v>
      </c>
      <c r="F361" s="239">
        <v>88172.55</v>
      </c>
    </row>
    <row r="362" spans="1:6" x14ac:dyDescent="0.25">
      <c r="A362" s="228">
        <v>45680</v>
      </c>
      <c r="B362" s="229" t="s">
        <v>1846</v>
      </c>
      <c r="C362" s="229" t="s">
        <v>1847</v>
      </c>
      <c r="D362" s="230" t="s">
        <v>1848</v>
      </c>
      <c r="E362" s="231" t="s">
        <v>1046</v>
      </c>
      <c r="F362" s="232">
        <v>63776.639999999999</v>
      </c>
    </row>
    <row r="363" spans="1:6" ht="15.75" thickBot="1" x14ac:dyDescent="0.3">
      <c r="A363" s="235">
        <v>45692</v>
      </c>
      <c r="B363" s="236" t="s">
        <v>1849</v>
      </c>
      <c r="C363" s="236" t="s">
        <v>1850</v>
      </c>
      <c r="D363" s="237" t="s">
        <v>1848</v>
      </c>
      <c r="E363" s="238" t="s">
        <v>1199</v>
      </c>
      <c r="F363" s="239">
        <v>415761.2</v>
      </c>
    </row>
    <row r="364" spans="1:6" x14ac:dyDescent="0.25">
      <c r="A364" s="241">
        <v>44876</v>
      </c>
      <c r="B364" s="229" t="s">
        <v>1327</v>
      </c>
      <c r="C364" s="229"/>
      <c r="D364" s="230" t="s">
        <v>1328</v>
      </c>
      <c r="E364" s="231" t="s">
        <v>1194</v>
      </c>
      <c r="F364" s="232">
        <v>695857.8</v>
      </c>
    </row>
    <row r="365" spans="1:6" x14ac:dyDescent="0.25">
      <c r="A365" s="233">
        <v>45106</v>
      </c>
      <c r="B365" s="134" t="s">
        <v>1329</v>
      </c>
      <c r="C365" s="134"/>
      <c r="D365" s="125" t="s">
        <v>1328</v>
      </c>
      <c r="E365" s="135" t="s">
        <v>978</v>
      </c>
      <c r="F365" s="234">
        <v>1298118</v>
      </c>
    </row>
    <row r="366" spans="1:6" x14ac:dyDescent="0.25">
      <c r="A366" s="233">
        <v>45135</v>
      </c>
      <c r="B366" s="134" t="s">
        <v>1330</v>
      </c>
      <c r="C366" s="134"/>
      <c r="D366" s="125" t="s">
        <v>1328</v>
      </c>
      <c r="E366" s="135" t="s">
        <v>978</v>
      </c>
      <c r="F366" s="234">
        <v>13452</v>
      </c>
    </row>
    <row r="367" spans="1:6" x14ac:dyDescent="0.25">
      <c r="A367" s="233">
        <v>45168</v>
      </c>
      <c r="B367" s="134" t="s">
        <v>1331</v>
      </c>
      <c r="C367" s="134"/>
      <c r="D367" s="125" t="s">
        <v>1328</v>
      </c>
      <c r="E367" s="135" t="s">
        <v>978</v>
      </c>
      <c r="F367" s="234">
        <v>1190502</v>
      </c>
    </row>
    <row r="368" spans="1:6" x14ac:dyDescent="0.25">
      <c r="A368" s="233">
        <v>45257</v>
      </c>
      <c r="B368" s="134" t="s">
        <v>1332</v>
      </c>
      <c r="C368" s="134"/>
      <c r="D368" s="125" t="s">
        <v>1328</v>
      </c>
      <c r="E368" s="135" t="s">
        <v>978</v>
      </c>
      <c r="F368" s="234">
        <v>64569.599999999999</v>
      </c>
    </row>
    <row r="369" spans="1:6" x14ac:dyDescent="0.25">
      <c r="A369" s="233">
        <v>45540</v>
      </c>
      <c r="B369" s="134" t="s">
        <v>1298</v>
      </c>
      <c r="C369" s="134"/>
      <c r="D369" s="125" t="s">
        <v>1328</v>
      </c>
      <c r="E369" s="135" t="s">
        <v>1333</v>
      </c>
      <c r="F369" s="234">
        <v>12387.45</v>
      </c>
    </row>
    <row r="370" spans="1:6" x14ac:dyDescent="0.25">
      <c r="A370" s="233">
        <v>45580</v>
      </c>
      <c r="B370" s="134" t="s">
        <v>1299</v>
      </c>
      <c r="C370" s="134"/>
      <c r="D370" s="125" t="s">
        <v>1328</v>
      </c>
      <c r="E370" s="135" t="s">
        <v>1333</v>
      </c>
      <c r="F370" s="234">
        <v>12387.45</v>
      </c>
    </row>
    <row r="371" spans="1:6" x14ac:dyDescent="0.25">
      <c r="A371" s="233">
        <v>45581</v>
      </c>
      <c r="B371" s="134" t="s">
        <v>1334</v>
      </c>
      <c r="C371" s="134"/>
      <c r="D371" s="125" t="s">
        <v>1328</v>
      </c>
      <c r="E371" s="135" t="s">
        <v>1335</v>
      </c>
      <c r="F371" s="234">
        <v>257779.26</v>
      </c>
    </row>
    <row r="372" spans="1:6" x14ac:dyDescent="0.25">
      <c r="A372" s="233">
        <v>45583</v>
      </c>
      <c r="B372" s="134" t="s">
        <v>1336</v>
      </c>
      <c r="C372" s="134"/>
      <c r="D372" s="125" t="s">
        <v>1328</v>
      </c>
      <c r="E372" s="135" t="s">
        <v>978</v>
      </c>
      <c r="F372" s="234">
        <v>32284.799999999999</v>
      </c>
    </row>
    <row r="373" spans="1:6" x14ac:dyDescent="0.25">
      <c r="A373" s="233">
        <v>45588</v>
      </c>
      <c r="B373" s="134" t="s">
        <v>1337</v>
      </c>
      <c r="C373" s="134"/>
      <c r="D373" s="125" t="s">
        <v>1328</v>
      </c>
      <c r="E373" s="135" t="s">
        <v>978</v>
      </c>
      <c r="F373" s="234">
        <v>28407.3</v>
      </c>
    </row>
    <row r="374" spans="1:6" x14ac:dyDescent="0.25">
      <c r="A374" s="233">
        <v>45603</v>
      </c>
      <c r="B374" s="134" t="s">
        <v>1338</v>
      </c>
      <c r="C374" s="134"/>
      <c r="D374" s="125" t="s">
        <v>1328</v>
      </c>
      <c r="E374" s="135" t="s">
        <v>1339</v>
      </c>
      <c r="F374" s="234">
        <v>1533528</v>
      </c>
    </row>
    <row r="375" spans="1:6" x14ac:dyDescent="0.25">
      <c r="A375" s="233">
        <v>45617</v>
      </c>
      <c r="B375" s="134" t="s">
        <v>1340</v>
      </c>
      <c r="C375" s="134"/>
      <c r="D375" s="125" t="s">
        <v>1328</v>
      </c>
      <c r="E375" s="135" t="s">
        <v>978</v>
      </c>
      <c r="F375" s="234">
        <v>203771.84</v>
      </c>
    </row>
    <row r="376" spans="1:6" x14ac:dyDescent="0.25">
      <c r="A376" s="233">
        <v>45624</v>
      </c>
      <c r="B376" s="134" t="s">
        <v>1341</v>
      </c>
      <c r="C376" s="134"/>
      <c r="D376" s="125" t="s">
        <v>1328</v>
      </c>
      <c r="E376" s="135" t="s">
        <v>1060</v>
      </c>
      <c r="F376" s="234">
        <v>39523.96</v>
      </c>
    </row>
    <row r="377" spans="1:6" ht="15.75" thickBot="1" x14ac:dyDescent="0.3">
      <c r="A377" s="235">
        <v>45629</v>
      </c>
      <c r="B377" s="236" t="s">
        <v>1644</v>
      </c>
      <c r="C377" s="236"/>
      <c r="D377" s="237" t="s">
        <v>1328</v>
      </c>
      <c r="E377" s="238" t="s">
        <v>978</v>
      </c>
      <c r="F377" s="239">
        <v>158811.48000000001</v>
      </c>
    </row>
    <row r="378" spans="1:6" x14ac:dyDescent="0.25">
      <c r="A378" s="228">
        <v>45366</v>
      </c>
      <c r="B378" s="229" t="s">
        <v>1342</v>
      </c>
      <c r="C378" s="229"/>
      <c r="D378" s="230" t="s">
        <v>1343</v>
      </c>
      <c r="E378" s="231" t="s">
        <v>1060</v>
      </c>
      <c r="F378" s="232">
        <v>62186</v>
      </c>
    </row>
    <row r="379" spans="1:6" x14ac:dyDescent="0.25">
      <c r="A379" s="233">
        <v>45635</v>
      </c>
      <c r="B379" s="134" t="s">
        <v>1645</v>
      </c>
      <c r="C379" s="134"/>
      <c r="D379" s="125" t="s">
        <v>1343</v>
      </c>
      <c r="E379" s="135" t="s">
        <v>973</v>
      </c>
      <c r="F379" s="234">
        <v>1436000</v>
      </c>
    </row>
    <row r="380" spans="1:6" x14ac:dyDescent="0.25">
      <c r="A380" s="233">
        <v>45635</v>
      </c>
      <c r="B380" s="134" t="s">
        <v>1646</v>
      </c>
      <c r="C380" s="134"/>
      <c r="D380" s="125" t="s">
        <v>1343</v>
      </c>
      <c r="E380" s="135" t="s">
        <v>978</v>
      </c>
      <c r="F380" s="234">
        <v>159123</v>
      </c>
    </row>
    <row r="381" spans="1:6" x14ac:dyDescent="0.25">
      <c r="A381" s="233">
        <v>45636</v>
      </c>
      <c r="B381" s="134" t="s">
        <v>1647</v>
      </c>
      <c r="C381" s="134"/>
      <c r="D381" s="125" t="s">
        <v>1343</v>
      </c>
      <c r="E381" s="135" t="s">
        <v>978</v>
      </c>
      <c r="F381" s="234">
        <v>1843632</v>
      </c>
    </row>
    <row r="382" spans="1:6" x14ac:dyDescent="0.25">
      <c r="A382" s="233">
        <v>45723</v>
      </c>
      <c r="B382" s="134" t="s">
        <v>1851</v>
      </c>
      <c r="C382" s="134" t="s">
        <v>1852</v>
      </c>
      <c r="D382" s="125" t="s">
        <v>1343</v>
      </c>
      <c r="E382" s="135" t="s">
        <v>1740</v>
      </c>
      <c r="F382" s="234">
        <v>71331</v>
      </c>
    </row>
    <row r="383" spans="1:6" ht="15.75" thickBot="1" x14ac:dyDescent="0.3">
      <c r="A383" s="235">
        <v>45723</v>
      </c>
      <c r="B383" s="236" t="s">
        <v>1853</v>
      </c>
      <c r="C383" s="236" t="s">
        <v>1852</v>
      </c>
      <c r="D383" s="237" t="s">
        <v>1343</v>
      </c>
      <c r="E383" s="238" t="s">
        <v>1854</v>
      </c>
      <c r="F383" s="239">
        <v>10974</v>
      </c>
    </row>
    <row r="384" spans="1:6" ht="15.75" thickBot="1" x14ac:dyDescent="0.3">
      <c r="A384" s="223">
        <v>45705</v>
      </c>
      <c r="B384" s="224" t="s">
        <v>1855</v>
      </c>
      <c r="C384" s="224" t="s">
        <v>1856</v>
      </c>
      <c r="D384" s="225" t="s">
        <v>1857</v>
      </c>
      <c r="E384" s="226" t="s">
        <v>1858</v>
      </c>
      <c r="F384" s="227">
        <v>41300</v>
      </c>
    </row>
    <row r="385" spans="1:6" ht="15.75" thickBot="1" x14ac:dyDescent="0.3">
      <c r="A385" s="223">
        <v>45366</v>
      </c>
      <c r="B385" s="224" t="s">
        <v>1345</v>
      </c>
      <c r="C385" s="224"/>
      <c r="D385" s="225" t="s">
        <v>1346</v>
      </c>
      <c r="E385" s="226" t="s">
        <v>978</v>
      </c>
      <c r="F385" s="227">
        <v>7800</v>
      </c>
    </row>
    <row r="386" spans="1:6" ht="15.75" thickBot="1" x14ac:dyDescent="0.3">
      <c r="A386" s="223">
        <v>43206</v>
      </c>
      <c r="B386" s="244">
        <v>70</v>
      </c>
      <c r="C386" s="244"/>
      <c r="D386" s="225" t="s">
        <v>1347</v>
      </c>
      <c r="E386" s="226" t="s">
        <v>1218</v>
      </c>
      <c r="F386" s="227">
        <v>93600</v>
      </c>
    </row>
    <row r="387" spans="1:6" x14ac:dyDescent="0.25">
      <c r="A387" s="228">
        <v>45273</v>
      </c>
      <c r="B387" s="229" t="s">
        <v>1348</v>
      </c>
      <c r="C387" s="229"/>
      <c r="D387" s="230" t="s">
        <v>1349</v>
      </c>
      <c r="E387" s="231" t="s">
        <v>975</v>
      </c>
      <c r="F387" s="232">
        <v>174000</v>
      </c>
    </row>
    <row r="388" spans="1:6" x14ac:dyDescent="0.25">
      <c r="A388" s="233">
        <v>45440</v>
      </c>
      <c r="B388" s="134" t="s">
        <v>1350</v>
      </c>
      <c r="C388" s="134"/>
      <c r="D388" s="125" t="s">
        <v>1349</v>
      </c>
      <c r="E388" s="135" t="s">
        <v>975</v>
      </c>
      <c r="F388" s="234">
        <v>1100000</v>
      </c>
    </row>
    <row r="389" spans="1:6" x14ac:dyDescent="0.25">
      <c r="A389" s="233">
        <v>45505</v>
      </c>
      <c r="B389" s="134" t="s">
        <v>1351</v>
      </c>
      <c r="C389" s="134"/>
      <c r="D389" s="125" t="s">
        <v>1349</v>
      </c>
      <c r="E389" s="135" t="s">
        <v>973</v>
      </c>
      <c r="F389" s="234">
        <v>167200</v>
      </c>
    </row>
    <row r="390" spans="1:6" x14ac:dyDescent="0.25">
      <c r="A390" s="233">
        <v>45540</v>
      </c>
      <c r="B390" s="134" t="s">
        <v>1352</v>
      </c>
      <c r="C390" s="134"/>
      <c r="D390" s="125" t="s">
        <v>1349</v>
      </c>
      <c r="E390" s="135" t="s">
        <v>975</v>
      </c>
      <c r="F390" s="234">
        <v>167200</v>
      </c>
    </row>
    <row r="391" spans="1:6" ht="15.75" thickBot="1" x14ac:dyDescent="0.3">
      <c r="A391" s="235">
        <v>45639</v>
      </c>
      <c r="B391" s="236" t="s">
        <v>1648</v>
      </c>
      <c r="C391" s="236"/>
      <c r="D391" s="237" t="s">
        <v>1349</v>
      </c>
      <c r="E391" s="238" t="s">
        <v>973</v>
      </c>
      <c r="F391" s="239">
        <v>1395000</v>
      </c>
    </row>
    <row r="392" spans="1:6" x14ac:dyDescent="0.25">
      <c r="A392" s="228">
        <v>44530</v>
      </c>
      <c r="B392" s="229" t="s">
        <v>1353</v>
      </c>
      <c r="C392" s="229"/>
      <c r="D392" s="230" t="s">
        <v>1354</v>
      </c>
      <c r="E392" s="231" t="s">
        <v>973</v>
      </c>
      <c r="F392" s="232">
        <v>877500</v>
      </c>
    </row>
    <row r="393" spans="1:6" x14ac:dyDescent="0.25">
      <c r="A393" s="233">
        <v>44615</v>
      </c>
      <c r="B393" s="136" t="s">
        <v>1355</v>
      </c>
      <c r="C393" s="136"/>
      <c r="D393" s="125" t="s">
        <v>1354</v>
      </c>
      <c r="E393" s="135" t="s">
        <v>973</v>
      </c>
      <c r="F393" s="234">
        <v>362500</v>
      </c>
    </row>
    <row r="394" spans="1:6" x14ac:dyDescent="0.25">
      <c r="A394" s="233">
        <v>44621</v>
      </c>
      <c r="B394" s="136" t="s">
        <v>1356</v>
      </c>
      <c r="C394" s="136"/>
      <c r="D394" s="125" t="s">
        <v>1354</v>
      </c>
      <c r="E394" s="135" t="s">
        <v>973</v>
      </c>
      <c r="F394" s="234">
        <v>645000</v>
      </c>
    </row>
    <row r="395" spans="1:6" x14ac:dyDescent="0.25">
      <c r="A395" s="233">
        <v>45043</v>
      </c>
      <c r="B395" s="134" t="s">
        <v>1357</v>
      </c>
      <c r="C395" s="134"/>
      <c r="D395" s="125" t="s">
        <v>1354</v>
      </c>
      <c r="E395" s="135" t="s">
        <v>973</v>
      </c>
      <c r="F395" s="234">
        <v>245445</v>
      </c>
    </row>
    <row r="396" spans="1:6" x14ac:dyDescent="0.25">
      <c r="A396" s="233">
        <v>45231</v>
      </c>
      <c r="B396" s="134" t="s">
        <v>1358</v>
      </c>
      <c r="C396" s="134"/>
      <c r="D396" s="125" t="s">
        <v>1354</v>
      </c>
      <c r="E396" s="135" t="s">
        <v>973</v>
      </c>
      <c r="F396" s="234">
        <v>21000</v>
      </c>
    </row>
    <row r="397" spans="1:6" x14ac:dyDescent="0.25">
      <c r="A397" s="233">
        <v>45404</v>
      </c>
      <c r="B397" s="134" t="s">
        <v>1359</v>
      </c>
      <c r="C397" s="134"/>
      <c r="D397" s="125" t="s">
        <v>1354</v>
      </c>
      <c r="E397" s="135" t="s">
        <v>975</v>
      </c>
      <c r="F397" s="234">
        <v>110000</v>
      </c>
    </row>
    <row r="398" spans="1:6" x14ac:dyDescent="0.25">
      <c r="A398" s="233">
        <v>45428</v>
      </c>
      <c r="B398" s="134" t="s">
        <v>1360</v>
      </c>
      <c r="C398" s="134"/>
      <c r="D398" s="125" t="s">
        <v>1354</v>
      </c>
      <c r="E398" s="135" t="s">
        <v>973</v>
      </c>
      <c r="F398" s="234">
        <v>110000</v>
      </c>
    </row>
    <row r="399" spans="1:6" ht="15.75" thickBot="1" x14ac:dyDescent="0.3">
      <c r="A399" s="235">
        <v>45474</v>
      </c>
      <c r="B399" s="236" t="s">
        <v>1361</v>
      </c>
      <c r="C399" s="236"/>
      <c r="D399" s="237" t="s">
        <v>1354</v>
      </c>
      <c r="E399" s="238" t="s">
        <v>973</v>
      </c>
      <c r="F399" s="239">
        <v>260000</v>
      </c>
    </row>
    <row r="400" spans="1:6" x14ac:dyDescent="0.25">
      <c r="A400" s="228">
        <v>45505</v>
      </c>
      <c r="B400" s="229" t="s">
        <v>1137</v>
      </c>
      <c r="C400" s="229"/>
      <c r="D400" s="230" t="s">
        <v>1362</v>
      </c>
      <c r="E400" s="231" t="s">
        <v>1038</v>
      </c>
      <c r="F400" s="232">
        <v>401677.43</v>
      </c>
    </row>
    <row r="401" spans="1:6" ht="15.75" thickBot="1" x14ac:dyDescent="0.3">
      <c r="A401" s="235">
        <v>45512</v>
      </c>
      <c r="B401" s="236" t="s">
        <v>1136</v>
      </c>
      <c r="C401" s="236"/>
      <c r="D401" s="237" t="s">
        <v>1362</v>
      </c>
      <c r="E401" s="238" t="s">
        <v>1001</v>
      </c>
      <c r="F401" s="239">
        <v>225374.1</v>
      </c>
    </row>
    <row r="402" spans="1:6" x14ac:dyDescent="0.25">
      <c r="A402" s="228">
        <v>45506</v>
      </c>
      <c r="B402" s="229" t="s">
        <v>1364</v>
      </c>
      <c r="C402" s="229"/>
      <c r="D402" s="230" t="s">
        <v>1365</v>
      </c>
      <c r="E402" s="231" t="s">
        <v>978</v>
      </c>
      <c r="F402" s="232">
        <v>133511.1</v>
      </c>
    </row>
    <row r="403" spans="1:6" x14ac:dyDescent="0.25">
      <c r="A403" s="233">
        <v>45554</v>
      </c>
      <c r="B403" s="134" t="s">
        <v>1366</v>
      </c>
      <c r="C403" s="134"/>
      <c r="D403" s="125" t="s">
        <v>1363</v>
      </c>
      <c r="E403" s="135" t="s">
        <v>978</v>
      </c>
      <c r="F403" s="234">
        <v>119500.02</v>
      </c>
    </row>
    <row r="404" spans="1:6" x14ac:dyDescent="0.25">
      <c r="A404" s="233">
        <v>45573</v>
      </c>
      <c r="B404" s="134" t="s">
        <v>1367</v>
      </c>
      <c r="C404" s="134"/>
      <c r="D404" s="125" t="s">
        <v>1363</v>
      </c>
      <c r="E404" s="135" t="s">
        <v>978</v>
      </c>
      <c r="F404" s="234">
        <v>126000.03</v>
      </c>
    </row>
    <row r="405" spans="1:6" x14ac:dyDescent="0.25">
      <c r="A405" s="233">
        <v>45611</v>
      </c>
      <c r="B405" s="134" t="s">
        <v>1368</v>
      </c>
      <c r="C405" s="134"/>
      <c r="D405" s="125" t="s">
        <v>1363</v>
      </c>
      <c r="E405" s="135" t="s">
        <v>978</v>
      </c>
      <c r="F405" s="234">
        <v>163399.88</v>
      </c>
    </row>
    <row r="406" spans="1:6" x14ac:dyDescent="0.25">
      <c r="A406" s="233">
        <v>45630</v>
      </c>
      <c r="B406" s="134" t="s">
        <v>1649</v>
      </c>
      <c r="C406" s="134"/>
      <c r="D406" s="125" t="s">
        <v>1365</v>
      </c>
      <c r="E406" s="135" t="s">
        <v>978</v>
      </c>
      <c r="F406" s="234">
        <v>52200.13</v>
      </c>
    </row>
    <row r="407" spans="1:6" ht="15.75" thickBot="1" x14ac:dyDescent="0.3">
      <c r="A407" s="235">
        <v>45721</v>
      </c>
      <c r="B407" s="236" t="s">
        <v>1859</v>
      </c>
      <c r="C407" s="236" t="s">
        <v>1860</v>
      </c>
      <c r="D407" s="237" t="s">
        <v>1363</v>
      </c>
      <c r="E407" s="238" t="s">
        <v>1861</v>
      </c>
      <c r="F407" s="239">
        <v>100740</v>
      </c>
    </row>
    <row r="408" spans="1:6" x14ac:dyDescent="0.25">
      <c r="A408" s="228">
        <v>45104</v>
      </c>
      <c r="B408" s="229" t="s">
        <v>1379</v>
      </c>
      <c r="C408" s="229"/>
      <c r="D408" s="230" t="s">
        <v>1380</v>
      </c>
      <c r="E408" s="231" t="s">
        <v>978</v>
      </c>
      <c r="F408" s="232">
        <v>96369.13</v>
      </c>
    </row>
    <row r="409" spans="1:6" x14ac:dyDescent="0.25">
      <c r="A409" s="233">
        <v>45281</v>
      </c>
      <c r="B409" s="134" t="s">
        <v>1381</v>
      </c>
      <c r="C409" s="134"/>
      <c r="D409" s="125" t="s">
        <v>1380</v>
      </c>
      <c r="E409" s="135" t="s">
        <v>1382</v>
      </c>
      <c r="F409" s="234">
        <v>89415.56</v>
      </c>
    </row>
    <row r="410" spans="1:6" x14ac:dyDescent="0.25">
      <c r="A410" s="233">
        <v>45357</v>
      </c>
      <c r="B410" s="134" t="s">
        <v>1383</v>
      </c>
      <c r="C410" s="134"/>
      <c r="D410" s="125" t="s">
        <v>1380</v>
      </c>
      <c r="E410" s="135" t="s">
        <v>978</v>
      </c>
      <c r="F410" s="234">
        <v>109250</v>
      </c>
    </row>
    <row r="411" spans="1:6" x14ac:dyDescent="0.25">
      <c r="A411" s="233">
        <v>45436</v>
      </c>
      <c r="B411" s="134" t="s">
        <v>1384</v>
      </c>
      <c r="C411" s="134"/>
      <c r="D411" s="125" t="s">
        <v>1380</v>
      </c>
      <c r="E411" s="135" t="s">
        <v>978</v>
      </c>
      <c r="F411" s="234">
        <v>552240</v>
      </c>
    </row>
    <row r="412" spans="1:6" x14ac:dyDescent="0.25">
      <c r="A412" s="233">
        <v>45439</v>
      </c>
      <c r="B412" s="134" t="s">
        <v>1385</v>
      </c>
      <c r="C412" s="134"/>
      <c r="D412" s="125" t="s">
        <v>1380</v>
      </c>
      <c r="E412" s="135" t="s">
        <v>978</v>
      </c>
      <c r="F412" s="234">
        <v>199544.49</v>
      </c>
    </row>
    <row r="413" spans="1:6" x14ac:dyDescent="0.25">
      <c r="A413" s="233">
        <v>45448</v>
      </c>
      <c r="B413" s="134" t="s">
        <v>1386</v>
      </c>
      <c r="C413" s="134"/>
      <c r="D413" s="125" t="s">
        <v>1380</v>
      </c>
      <c r="E413" s="135" t="s">
        <v>978</v>
      </c>
      <c r="F413" s="234">
        <v>199544.49</v>
      </c>
    </row>
    <row r="414" spans="1:6" x14ac:dyDescent="0.25">
      <c r="A414" s="233">
        <v>45448</v>
      </c>
      <c r="B414" s="134" t="s">
        <v>1387</v>
      </c>
      <c r="C414" s="134"/>
      <c r="D414" s="125" t="s">
        <v>1380</v>
      </c>
      <c r="E414" s="135" t="s">
        <v>978</v>
      </c>
      <c r="F414" s="234">
        <v>78366.75</v>
      </c>
    </row>
    <row r="415" spans="1:6" x14ac:dyDescent="0.25">
      <c r="A415" s="233">
        <v>45476</v>
      </c>
      <c r="B415" s="134" t="s">
        <v>1388</v>
      </c>
      <c r="C415" s="134"/>
      <c r="D415" s="125" t="s">
        <v>1380</v>
      </c>
      <c r="E415" s="135" t="s">
        <v>978</v>
      </c>
      <c r="F415" s="234">
        <v>66514.83</v>
      </c>
    </row>
    <row r="416" spans="1:6" x14ac:dyDescent="0.25">
      <c r="A416" s="233">
        <v>45484</v>
      </c>
      <c r="B416" s="134" t="s">
        <v>1389</v>
      </c>
      <c r="C416" s="134"/>
      <c r="D416" s="125" t="s">
        <v>1380</v>
      </c>
      <c r="E416" s="135" t="s">
        <v>978</v>
      </c>
      <c r="F416" s="234">
        <v>598633.47</v>
      </c>
    </row>
    <row r="417" spans="1:6" x14ac:dyDescent="0.25">
      <c r="A417" s="233">
        <v>45597</v>
      </c>
      <c r="B417" s="134" t="s">
        <v>1390</v>
      </c>
      <c r="C417" s="134"/>
      <c r="D417" s="125" t="s">
        <v>1380</v>
      </c>
      <c r="E417" s="135" t="s">
        <v>978</v>
      </c>
      <c r="F417" s="234">
        <v>138650</v>
      </c>
    </row>
    <row r="418" spans="1:6" x14ac:dyDescent="0.25">
      <c r="A418" s="233">
        <v>45637</v>
      </c>
      <c r="B418" s="134" t="s">
        <v>1488</v>
      </c>
      <c r="C418" s="134"/>
      <c r="D418" s="125" t="s">
        <v>1380</v>
      </c>
      <c r="E418" s="135" t="s">
        <v>978</v>
      </c>
      <c r="F418" s="234">
        <v>219327.78</v>
      </c>
    </row>
    <row r="419" spans="1:6" x14ac:dyDescent="0.25">
      <c r="A419" s="233">
        <v>45643</v>
      </c>
      <c r="B419" s="134" t="s">
        <v>1650</v>
      </c>
      <c r="C419" s="134"/>
      <c r="D419" s="125" t="s">
        <v>1380</v>
      </c>
      <c r="E419" s="135" t="s">
        <v>978</v>
      </c>
      <c r="F419" s="234">
        <v>16301.7</v>
      </c>
    </row>
    <row r="420" spans="1:6" x14ac:dyDescent="0.25">
      <c r="A420" s="233">
        <v>45698</v>
      </c>
      <c r="B420" s="134" t="s">
        <v>1862</v>
      </c>
      <c r="C420" s="134" t="s">
        <v>1863</v>
      </c>
      <c r="D420" s="125" t="s">
        <v>1380</v>
      </c>
      <c r="E420" s="135" t="s">
        <v>978</v>
      </c>
      <c r="F420" s="234">
        <v>179318.7</v>
      </c>
    </row>
    <row r="421" spans="1:6" x14ac:dyDescent="0.25">
      <c r="A421" s="233">
        <v>45698</v>
      </c>
      <c r="B421" s="134" t="s">
        <v>1864</v>
      </c>
      <c r="C421" s="134" t="s">
        <v>1865</v>
      </c>
      <c r="D421" s="125" t="s">
        <v>1380</v>
      </c>
      <c r="E421" s="135" t="s">
        <v>978</v>
      </c>
      <c r="F421" s="234">
        <v>221099.41</v>
      </c>
    </row>
    <row r="422" spans="1:6" x14ac:dyDescent="0.25">
      <c r="A422" s="233">
        <v>45698</v>
      </c>
      <c r="B422" s="134" t="s">
        <v>1866</v>
      </c>
      <c r="C422" s="134" t="s">
        <v>1867</v>
      </c>
      <c r="D422" s="125" t="s">
        <v>1380</v>
      </c>
      <c r="E422" s="135" t="s">
        <v>978</v>
      </c>
      <c r="F422" s="234">
        <v>268395.71999999997</v>
      </c>
    </row>
    <row r="423" spans="1:6" x14ac:dyDescent="0.25">
      <c r="A423" s="233">
        <v>45698</v>
      </c>
      <c r="B423" s="134" t="s">
        <v>1868</v>
      </c>
      <c r="C423" s="134" t="s">
        <v>1869</v>
      </c>
      <c r="D423" s="125" t="s">
        <v>1380</v>
      </c>
      <c r="E423" s="135" t="s">
        <v>978</v>
      </c>
      <c r="F423" s="234">
        <v>121587.2</v>
      </c>
    </row>
    <row r="424" spans="1:6" x14ac:dyDescent="0.25">
      <c r="A424" s="233">
        <v>45721</v>
      </c>
      <c r="B424" s="134" t="s">
        <v>1870</v>
      </c>
      <c r="C424" s="134" t="s">
        <v>1871</v>
      </c>
      <c r="D424" s="125" t="s">
        <v>1380</v>
      </c>
      <c r="E424" s="135" t="s">
        <v>1264</v>
      </c>
      <c r="F424" s="234">
        <v>30090</v>
      </c>
    </row>
    <row r="425" spans="1:6" x14ac:dyDescent="0.25">
      <c r="A425" s="233">
        <v>45723</v>
      </c>
      <c r="B425" s="134" t="s">
        <v>1872</v>
      </c>
      <c r="C425" s="134" t="s">
        <v>1873</v>
      </c>
      <c r="D425" s="125" t="s">
        <v>1380</v>
      </c>
      <c r="E425" s="135" t="s">
        <v>978</v>
      </c>
      <c r="F425" s="234">
        <v>14065.6</v>
      </c>
    </row>
    <row r="426" spans="1:6" ht="15.75" thickBot="1" x14ac:dyDescent="0.3">
      <c r="A426" s="235">
        <v>45728</v>
      </c>
      <c r="B426" s="236" t="s">
        <v>1476</v>
      </c>
      <c r="C426" s="236" t="s">
        <v>1834</v>
      </c>
      <c r="D426" s="237" t="s">
        <v>1380</v>
      </c>
      <c r="E426" s="238" t="s">
        <v>978</v>
      </c>
      <c r="F426" s="239">
        <v>378603</v>
      </c>
    </row>
    <row r="427" spans="1:6" ht="15.75" thickBot="1" x14ac:dyDescent="0.3">
      <c r="A427" s="223">
        <v>45727</v>
      </c>
      <c r="B427" s="224" t="s">
        <v>1874</v>
      </c>
      <c r="C427" s="224" t="s">
        <v>1875</v>
      </c>
      <c r="D427" s="225" t="s">
        <v>1876</v>
      </c>
      <c r="E427" s="226" t="s">
        <v>978</v>
      </c>
      <c r="F427" s="227">
        <v>18960.240000000002</v>
      </c>
    </row>
    <row r="428" spans="1:6" ht="15.75" thickBot="1" x14ac:dyDescent="0.3">
      <c r="A428" s="223">
        <v>45643</v>
      </c>
      <c r="B428" s="224" t="s">
        <v>1654</v>
      </c>
      <c r="C428" s="224"/>
      <c r="D428" s="225" t="s">
        <v>1655</v>
      </c>
      <c r="E428" s="226" t="s">
        <v>973</v>
      </c>
      <c r="F428" s="227">
        <v>1801.8</v>
      </c>
    </row>
    <row r="429" spans="1:6" x14ac:dyDescent="0.25">
      <c r="A429" s="228">
        <v>45587</v>
      </c>
      <c r="B429" s="229" t="s">
        <v>1391</v>
      </c>
      <c r="C429" s="229"/>
      <c r="D429" s="230" t="s">
        <v>1392</v>
      </c>
      <c r="E429" s="231" t="s">
        <v>978</v>
      </c>
      <c r="F429" s="232">
        <v>290103.75</v>
      </c>
    </row>
    <row r="430" spans="1:6" ht="15.75" thickBot="1" x14ac:dyDescent="0.3">
      <c r="A430" s="235">
        <v>45587</v>
      </c>
      <c r="B430" s="236" t="s">
        <v>1393</v>
      </c>
      <c r="C430" s="236"/>
      <c r="D430" s="237" t="s">
        <v>1392</v>
      </c>
      <c r="E430" s="238" t="s">
        <v>978</v>
      </c>
      <c r="F430" s="239">
        <v>43681.25</v>
      </c>
    </row>
    <row r="431" spans="1:6" ht="15.75" thickBot="1" x14ac:dyDescent="0.3">
      <c r="A431" s="245">
        <v>44924</v>
      </c>
      <c r="B431" s="224" t="s">
        <v>1394</v>
      </c>
      <c r="C431" s="224"/>
      <c r="D431" s="225" t="s">
        <v>1395</v>
      </c>
      <c r="E431" s="226" t="s">
        <v>975</v>
      </c>
      <c r="F431" s="227">
        <v>72500</v>
      </c>
    </row>
    <row r="432" spans="1:6" ht="15.75" thickBot="1" x14ac:dyDescent="0.3">
      <c r="A432" s="223">
        <v>45614</v>
      </c>
      <c r="B432" s="224" t="s">
        <v>1397</v>
      </c>
      <c r="C432" s="224"/>
      <c r="D432" s="225" t="s">
        <v>1396</v>
      </c>
      <c r="E432" s="226" t="s">
        <v>1001</v>
      </c>
      <c r="F432" s="227">
        <v>52027.38</v>
      </c>
    </row>
    <row r="433" spans="1:6" x14ac:dyDescent="0.25">
      <c r="A433" s="228">
        <v>45623</v>
      </c>
      <c r="B433" s="229" t="s">
        <v>1006</v>
      </c>
      <c r="C433" s="229"/>
      <c r="D433" s="230" t="s">
        <v>1398</v>
      </c>
      <c r="E433" s="231" t="s">
        <v>1302</v>
      </c>
      <c r="F433" s="232">
        <v>14167.04</v>
      </c>
    </row>
    <row r="434" spans="1:6" x14ac:dyDescent="0.25">
      <c r="A434" s="233">
        <v>45630</v>
      </c>
      <c r="B434" s="134" t="s">
        <v>1008</v>
      </c>
      <c r="C434" s="134"/>
      <c r="D434" s="125" t="s">
        <v>1398</v>
      </c>
      <c r="E434" s="135" t="s">
        <v>1642</v>
      </c>
      <c r="F434" s="234">
        <v>3229</v>
      </c>
    </row>
    <row r="435" spans="1:6" x14ac:dyDescent="0.25">
      <c r="A435" s="233">
        <v>45644</v>
      </c>
      <c r="B435" s="134" t="s">
        <v>1651</v>
      </c>
      <c r="C435" s="134"/>
      <c r="D435" s="125" t="s">
        <v>1398</v>
      </c>
      <c r="E435" s="135" t="s">
        <v>1302</v>
      </c>
      <c r="F435" s="234">
        <v>2714</v>
      </c>
    </row>
    <row r="436" spans="1:6" x14ac:dyDescent="0.25">
      <c r="A436" s="233">
        <v>45644</v>
      </c>
      <c r="B436" s="134" t="s">
        <v>1652</v>
      </c>
      <c r="C436" s="134"/>
      <c r="D436" s="125" t="s">
        <v>1398</v>
      </c>
      <c r="E436" s="135" t="s">
        <v>1302</v>
      </c>
      <c r="F436" s="234">
        <v>7686</v>
      </c>
    </row>
    <row r="437" spans="1:6" x14ac:dyDescent="0.25">
      <c r="A437" s="233">
        <v>45652</v>
      </c>
      <c r="B437" s="134" t="s">
        <v>1653</v>
      </c>
      <c r="C437" s="134"/>
      <c r="D437" s="125" t="s">
        <v>1398</v>
      </c>
      <c r="E437" s="135" t="s">
        <v>1642</v>
      </c>
      <c r="F437" s="234">
        <v>7639.43</v>
      </c>
    </row>
    <row r="438" spans="1:6" x14ac:dyDescent="0.25">
      <c r="A438" s="233">
        <v>45659</v>
      </c>
      <c r="B438" s="134" t="s">
        <v>968</v>
      </c>
      <c r="C438" s="134" t="s">
        <v>1707</v>
      </c>
      <c r="D438" s="125" t="s">
        <v>1398</v>
      </c>
      <c r="E438" s="135" t="s">
        <v>1642</v>
      </c>
      <c r="F438" s="234">
        <v>36372.959999999999</v>
      </c>
    </row>
    <row r="439" spans="1:6" x14ac:dyDescent="0.25">
      <c r="A439" s="233">
        <v>45659</v>
      </c>
      <c r="B439" s="134" t="s">
        <v>1709</v>
      </c>
      <c r="C439" s="134" t="s">
        <v>1710</v>
      </c>
      <c r="D439" s="125" t="s">
        <v>1398</v>
      </c>
      <c r="E439" s="135" t="s">
        <v>1302</v>
      </c>
      <c r="F439" s="234">
        <v>8967</v>
      </c>
    </row>
    <row r="440" spans="1:6" x14ac:dyDescent="0.25">
      <c r="A440" s="233">
        <v>45659</v>
      </c>
      <c r="B440" s="134" t="s">
        <v>1711</v>
      </c>
      <c r="C440" s="134" t="s">
        <v>1712</v>
      </c>
      <c r="D440" s="125" t="s">
        <v>1398</v>
      </c>
      <c r="E440" s="135" t="s">
        <v>1642</v>
      </c>
      <c r="F440" s="234">
        <v>2714</v>
      </c>
    </row>
    <row r="441" spans="1:6" x14ac:dyDescent="0.25">
      <c r="A441" s="233">
        <v>45665</v>
      </c>
      <c r="B441" s="134" t="s">
        <v>1713</v>
      </c>
      <c r="C441" s="134" t="s">
        <v>1712</v>
      </c>
      <c r="D441" s="125" t="s">
        <v>1398</v>
      </c>
      <c r="E441" s="135" t="s">
        <v>1642</v>
      </c>
      <c r="F441" s="234">
        <v>4071</v>
      </c>
    </row>
    <row r="442" spans="1:6" x14ac:dyDescent="0.25">
      <c r="A442" s="233">
        <v>45671</v>
      </c>
      <c r="B442" s="134" t="s">
        <v>1877</v>
      </c>
      <c r="C442" s="134" t="s">
        <v>1712</v>
      </c>
      <c r="D442" s="125" t="s">
        <v>1398</v>
      </c>
      <c r="E442" s="135" t="s">
        <v>1642</v>
      </c>
      <c r="F442" s="234">
        <v>5428</v>
      </c>
    </row>
    <row r="443" spans="1:6" x14ac:dyDescent="0.25">
      <c r="A443" s="233">
        <v>45671</v>
      </c>
      <c r="B443" s="134" t="s">
        <v>1344</v>
      </c>
      <c r="C443" s="134" t="s">
        <v>1712</v>
      </c>
      <c r="D443" s="125" t="s">
        <v>1398</v>
      </c>
      <c r="E443" s="135" t="s">
        <v>1302</v>
      </c>
      <c r="F443" s="234">
        <v>43837.21</v>
      </c>
    </row>
    <row r="444" spans="1:6" x14ac:dyDescent="0.25">
      <c r="A444" s="233">
        <v>45672</v>
      </c>
      <c r="B444" s="134" t="s">
        <v>1878</v>
      </c>
      <c r="C444" s="134" t="s">
        <v>1710</v>
      </c>
      <c r="D444" s="125" t="s">
        <v>1398</v>
      </c>
      <c r="E444" s="135" t="s">
        <v>1302</v>
      </c>
      <c r="F444" s="234">
        <v>8967</v>
      </c>
    </row>
    <row r="445" spans="1:6" x14ac:dyDescent="0.25">
      <c r="A445" s="233">
        <v>45680</v>
      </c>
      <c r="B445" s="134" t="s">
        <v>1879</v>
      </c>
      <c r="C445" s="134" t="s">
        <v>1880</v>
      </c>
      <c r="D445" s="125" t="s">
        <v>1398</v>
      </c>
      <c r="E445" s="135" t="s">
        <v>1302</v>
      </c>
      <c r="F445" s="234">
        <v>37182.11</v>
      </c>
    </row>
    <row r="446" spans="1:6" x14ac:dyDescent="0.25">
      <c r="A446" s="233">
        <v>45680</v>
      </c>
      <c r="B446" s="134" t="s">
        <v>1881</v>
      </c>
      <c r="C446" s="134" t="s">
        <v>1710</v>
      </c>
      <c r="D446" s="125" t="s">
        <v>1398</v>
      </c>
      <c r="E446" s="135" t="s">
        <v>1642</v>
      </c>
      <c r="F446" s="234">
        <v>8967</v>
      </c>
    </row>
    <row r="447" spans="1:6" x14ac:dyDescent="0.25">
      <c r="A447" s="233">
        <v>45707</v>
      </c>
      <c r="B447" s="134" t="s">
        <v>1295</v>
      </c>
      <c r="C447" s="134" t="s">
        <v>1880</v>
      </c>
      <c r="D447" s="125" t="s">
        <v>1398</v>
      </c>
      <c r="E447" s="135" t="s">
        <v>1302</v>
      </c>
      <c r="F447" s="234">
        <v>69661.53</v>
      </c>
    </row>
    <row r="448" spans="1:6" ht="15.75" thickBot="1" x14ac:dyDescent="0.3">
      <c r="A448" s="235">
        <v>45707</v>
      </c>
      <c r="B448" s="236" t="s">
        <v>1882</v>
      </c>
      <c r="C448" s="236" t="s">
        <v>1708</v>
      </c>
      <c r="D448" s="237" t="s">
        <v>1398</v>
      </c>
      <c r="E448" s="238" t="s">
        <v>1302</v>
      </c>
      <c r="F448" s="239">
        <v>24823.94</v>
      </c>
    </row>
    <row r="449" spans="1:6" x14ac:dyDescent="0.25">
      <c r="A449" s="228">
        <v>45610</v>
      </c>
      <c r="B449" s="229" t="s">
        <v>1403</v>
      </c>
      <c r="C449" s="229"/>
      <c r="D449" s="230" t="s">
        <v>1399</v>
      </c>
      <c r="E449" s="231" t="s">
        <v>1404</v>
      </c>
      <c r="F449" s="232">
        <v>23128</v>
      </c>
    </row>
    <row r="450" spans="1:6" x14ac:dyDescent="0.25">
      <c r="A450" s="233">
        <v>45610</v>
      </c>
      <c r="B450" s="134" t="s">
        <v>1405</v>
      </c>
      <c r="C450" s="134"/>
      <c r="D450" s="125" t="s">
        <v>1399</v>
      </c>
      <c r="E450" s="135" t="s">
        <v>1001</v>
      </c>
      <c r="F450" s="234">
        <v>75662.78</v>
      </c>
    </row>
    <row r="451" spans="1:6" ht="15.75" thickBot="1" x14ac:dyDescent="0.3">
      <c r="A451" s="235">
        <v>45707</v>
      </c>
      <c r="B451" s="236" t="s">
        <v>1883</v>
      </c>
      <c r="C451" s="236" t="s">
        <v>1884</v>
      </c>
      <c r="D451" s="237" t="s">
        <v>1399</v>
      </c>
      <c r="E451" s="238" t="s">
        <v>1885</v>
      </c>
      <c r="F451" s="239">
        <v>235410</v>
      </c>
    </row>
    <row r="452" spans="1:6" x14ac:dyDescent="0.25">
      <c r="A452" s="228">
        <v>44777</v>
      </c>
      <c r="B452" s="243" t="s">
        <v>1407</v>
      </c>
      <c r="C452" s="243"/>
      <c r="D452" s="230" t="s">
        <v>1408</v>
      </c>
      <c r="E452" s="247" t="s">
        <v>973</v>
      </c>
      <c r="F452" s="249">
        <v>47500</v>
      </c>
    </row>
    <row r="453" spans="1:6" x14ac:dyDescent="0.25">
      <c r="A453" s="233">
        <v>45244</v>
      </c>
      <c r="B453" s="134" t="s">
        <v>1409</v>
      </c>
      <c r="C453" s="134"/>
      <c r="D453" s="125" t="s">
        <v>1408</v>
      </c>
      <c r="E453" s="135" t="s">
        <v>1410</v>
      </c>
      <c r="F453" s="234">
        <v>47500</v>
      </c>
    </row>
    <row r="454" spans="1:6" x14ac:dyDescent="0.25">
      <c r="A454" s="233">
        <v>45300</v>
      </c>
      <c r="B454" s="134" t="s">
        <v>1411</v>
      </c>
      <c r="C454" s="134"/>
      <c r="D454" s="125" t="s">
        <v>1408</v>
      </c>
      <c r="E454" s="135" t="s">
        <v>973</v>
      </c>
      <c r="F454" s="234">
        <v>190000</v>
      </c>
    </row>
    <row r="455" spans="1:6" x14ac:dyDescent="0.25">
      <c r="A455" s="233">
        <v>45587</v>
      </c>
      <c r="B455" s="134" t="s">
        <v>1412</v>
      </c>
      <c r="C455" s="134"/>
      <c r="D455" s="125" t="s">
        <v>1408</v>
      </c>
      <c r="E455" s="135" t="s">
        <v>978</v>
      </c>
      <c r="F455" s="234">
        <v>833552</v>
      </c>
    </row>
    <row r="456" spans="1:6" ht="15.75" thickBot="1" x14ac:dyDescent="0.3">
      <c r="A456" s="235">
        <v>45638</v>
      </c>
      <c r="B456" s="236" t="s">
        <v>1656</v>
      </c>
      <c r="C456" s="236"/>
      <c r="D456" s="237" t="s">
        <v>1408</v>
      </c>
      <c r="E456" s="238" t="s">
        <v>978</v>
      </c>
      <c r="F456" s="239">
        <v>251999.96</v>
      </c>
    </row>
    <row r="457" spans="1:6" ht="15.75" thickBot="1" x14ac:dyDescent="0.3">
      <c r="A457" s="223">
        <v>45483</v>
      </c>
      <c r="B457" s="224" t="s">
        <v>1413</v>
      </c>
      <c r="C457" s="224"/>
      <c r="D457" s="225" t="s">
        <v>1414</v>
      </c>
      <c r="E457" s="226" t="s">
        <v>1415</v>
      </c>
      <c r="F457" s="227">
        <v>786706</v>
      </c>
    </row>
    <row r="458" spans="1:6" x14ac:dyDescent="0.25">
      <c r="A458" s="228">
        <v>45510</v>
      </c>
      <c r="B458" s="229" t="s">
        <v>1416</v>
      </c>
      <c r="C458" s="229"/>
      <c r="D458" s="230" t="s">
        <v>1417</v>
      </c>
      <c r="E458" s="231" t="s">
        <v>973</v>
      </c>
      <c r="F458" s="232">
        <v>175000</v>
      </c>
    </row>
    <row r="459" spans="1:6" x14ac:dyDescent="0.25">
      <c r="A459" s="233">
        <v>45694</v>
      </c>
      <c r="B459" s="134" t="s">
        <v>1886</v>
      </c>
      <c r="C459" s="134" t="s">
        <v>1887</v>
      </c>
      <c r="D459" s="125" t="s">
        <v>1417</v>
      </c>
      <c r="E459" s="135" t="s">
        <v>973</v>
      </c>
      <c r="F459" s="234">
        <v>144000</v>
      </c>
    </row>
    <row r="460" spans="1:6" x14ac:dyDescent="0.25">
      <c r="A460" s="233">
        <v>45700</v>
      </c>
      <c r="B460" s="134" t="s">
        <v>1888</v>
      </c>
      <c r="C460" s="134" t="s">
        <v>1889</v>
      </c>
      <c r="D460" s="125" t="s">
        <v>1417</v>
      </c>
      <c r="E460" s="135" t="s">
        <v>973</v>
      </c>
      <c r="F460" s="234">
        <v>70000</v>
      </c>
    </row>
    <row r="461" spans="1:6" ht="15.75" thickBot="1" x14ac:dyDescent="0.3">
      <c r="A461" s="235">
        <v>45720</v>
      </c>
      <c r="B461" s="236" t="s">
        <v>1890</v>
      </c>
      <c r="C461" s="236" t="s">
        <v>1821</v>
      </c>
      <c r="D461" s="237" t="s">
        <v>1417</v>
      </c>
      <c r="E461" s="238" t="s">
        <v>1740</v>
      </c>
      <c r="F461" s="239">
        <v>479520</v>
      </c>
    </row>
    <row r="462" spans="1:6" x14ac:dyDescent="0.25">
      <c r="A462" s="228">
        <v>44203</v>
      </c>
      <c r="B462" s="229" t="s">
        <v>1418</v>
      </c>
      <c r="C462" s="229"/>
      <c r="D462" s="230" t="s">
        <v>1419</v>
      </c>
      <c r="E462" s="231" t="s">
        <v>1420</v>
      </c>
      <c r="F462" s="232">
        <v>9440</v>
      </c>
    </row>
    <row r="463" spans="1:6" x14ac:dyDescent="0.25">
      <c r="A463" s="233">
        <v>44203</v>
      </c>
      <c r="B463" s="134" t="s">
        <v>1421</v>
      </c>
      <c r="C463" s="134"/>
      <c r="D463" s="125" t="s">
        <v>1419</v>
      </c>
      <c r="E463" s="135" t="s">
        <v>1420</v>
      </c>
      <c r="F463" s="234">
        <v>40000</v>
      </c>
    </row>
    <row r="464" spans="1:6" x14ac:dyDescent="0.25">
      <c r="A464" s="233">
        <v>44203</v>
      </c>
      <c r="B464" s="134" t="s">
        <v>1422</v>
      </c>
      <c r="C464" s="134"/>
      <c r="D464" s="125" t="s">
        <v>1419</v>
      </c>
      <c r="E464" s="135" t="s">
        <v>1420</v>
      </c>
      <c r="F464" s="234">
        <v>9440</v>
      </c>
    </row>
    <row r="465" spans="1:6" x14ac:dyDescent="0.25">
      <c r="A465" s="233">
        <v>44203</v>
      </c>
      <c r="B465" s="134" t="s">
        <v>1423</v>
      </c>
      <c r="C465" s="134"/>
      <c r="D465" s="125" t="s">
        <v>1419</v>
      </c>
      <c r="E465" s="135" t="s">
        <v>1420</v>
      </c>
      <c r="F465" s="234">
        <v>94440</v>
      </c>
    </row>
    <row r="466" spans="1:6" x14ac:dyDescent="0.25">
      <c r="A466" s="233">
        <v>44307</v>
      </c>
      <c r="B466" s="136" t="s">
        <v>1424</v>
      </c>
      <c r="C466" s="136"/>
      <c r="D466" s="125" t="s">
        <v>1419</v>
      </c>
      <c r="E466" s="135" t="s">
        <v>1218</v>
      </c>
      <c r="F466" s="234">
        <v>5074</v>
      </c>
    </row>
    <row r="467" spans="1:6" x14ac:dyDescent="0.25">
      <c r="A467" s="233">
        <v>44307</v>
      </c>
      <c r="B467" s="134" t="s">
        <v>1425</v>
      </c>
      <c r="C467" s="134"/>
      <c r="D467" s="125" t="s">
        <v>1419</v>
      </c>
      <c r="E467" s="135" t="s">
        <v>1218</v>
      </c>
      <c r="F467" s="234">
        <v>52074</v>
      </c>
    </row>
    <row r="468" spans="1:6" x14ac:dyDescent="0.25">
      <c r="A468" s="233">
        <v>44378</v>
      </c>
      <c r="B468" s="134" t="s">
        <v>1426</v>
      </c>
      <c r="C468" s="134"/>
      <c r="D468" s="125" t="s">
        <v>1419</v>
      </c>
      <c r="E468" s="135" t="s">
        <v>1420</v>
      </c>
      <c r="F468" s="234">
        <v>9440</v>
      </c>
    </row>
    <row r="469" spans="1:6" x14ac:dyDescent="0.25">
      <c r="A469" s="233">
        <v>44378</v>
      </c>
      <c r="B469" s="134" t="s">
        <v>1427</v>
      </c>
      <c r="C469" s="134"/>
      <c r="D469" s="125" t="s">
        <v>1419</v>
      </c>
      <c r="E469" s="135" t="s">
        <v>1218</v>
      </c>
      <c r="F469" s="234">
        <v>40000</v>
      </c>
    </row>
    <row r="470" spans="1:6" x14ac:dyDescent="0.25">
      <c r="A470" s="233">
        <v>44378</v>
      </c>
      <c r="B470" s="136" t="s">
        <v>1428</v>
      </c>
      <c r="C470" s="136"/>
      <c r="D470" s="125" t="s">
        <v>1419</v>
      </c>
      <c r="E470" s="138" t="s">
        <v>978</v>
      </c>
      <c r="F470" s="250">
        <v>40000</v>
      </c>
    </row>
    <row r="471" spans="1:6" x14ac:dyDescent="0.25">
      <c r="A471" s="233">
        <v>44378</v>
      </c>
      <c r="B471" s="136" t="s">
        <v>1429</v>
      </c>
      <c r="C471" s="136"/>
      <c r="D471" s="125" t="s">
        <v>1419</v>
      </c>
      <c r="E471" s="138" t="s">
        <v>978</v>
      </c>
      <c r="F471" s="250">
        <v>9440</v>
      </c>
    </row>
    <row r="472" spans="1:6" x14ac:dyDescent="0.25">
      <c r="A472" s="233">
        <v>44442</v>
      </c>
      <c r="B472" s="134" t="s">
        <v>1430</v>
      </c>
      <c r="C472" s="134"/>
      <c r="D472" s="125" t="s">
        <v>1419</v>
      </c>
      <c r="E472" s="135" t="s">
        <v>1218</v>
      </c>
      <c r="F472" s="234">
        <v>606956.6</v>
      </c>
    </row>
    <row r="473" spans="1:6" x14ac:dyDescent="0.25">
      <c r="A473" s="233">
        <v>44461</v>
      </c>
      <c r="B473" s="136" t="s">
        <v>1432</v>
      </c>
      <c r="C473" s="136"/>
      <c r="D473" s="125" t="s">
        <v>1419</v>
      </c>
      <c r="E473" s="138" t="s">
        <v>978</v>
      </c>
      <c r="F473" s="250">
        <v>14575</v>
      </c>
    </row>
    <row r="474" spans="1:6" x14ac:dyDescent="0.25">
      <c r="A474" s="233">
        <v>44461</v>
      </c>
      <c r="B474" s="136" t="s">
        <v>1433</v>
      </c>
      <c r="C474" s="136"/>
      <c r="D474" s="125" t="s">
        <v>1419</v>
      </c>
      <c r="E474" s="138" t="s">
        <v>978</v>
      </c>
      <c r="F474" s="250">
        <v>9440</v>
      </c>
    </row>
    <row r="475" spans="1:6" x14ac:dyDescent="0.25">
      <c r="A475" s="233">
        <v>44461</v>
      </c>
      <c r="B475" s="136" t="s">
        <v>1434</v>
      </c>
      <c r="C475" s="136"/>
      <c r="D475" s="125" t="s">
        <v>1419</v>
      </c>
      <c r="E475" s="138" t="s">
        <v>978</v>
      </c>
      <c r="F475" s="250">
        <v>41445.879999999997</v>
      </c>
    </row>
    <row r="476" spans="1:6" x14ac:dyDescent="0.25">
      <c r="A476" s="233">
        <v>44462</v>
      </c>
      <c r="B476" s="136" t="s">
        <v>1279</v>
      </c>
      <c r="C476" s="136"/>
      <c r="D476" s="125" t="s">
        <v>1419</v>
      </c>
      <c r="E476" s="135" t="s">
        <v>1431</v>
      </c>
      <c r="F476" s="234">
        <v>449893.88</v>
      </c>
    </row>
    <row r="477" spans="1:6" x14ac:dyDescent="0.25">
      <c r="A477" s="233">
        <v>44482</v>
      </c>
      <c r="B477" s="136" t="s">
        <v>1435</v>
      </c>
      <c r="C477" s="136"/>
      <c r="D477" s="125" t="s">
        <v>1419</v>
      </c>
      <c r="E477" s="138" t="s">
        <v>978</v>
      </c>
      <c r="F477" s="250">
        <v>9440</v>
      </c>
    </row>
    <row r="478" spans="1:6" x14ac:dyDescent="0.25">
      <c r="A478" s="233">
        <v>44482</v>
      </c>
      <c r="B478" s="136" t="s">
        <v>1436</v>
      </c>
      <c r="C478" s="136"/>
      <c r="D478" s="125" t="s">
        <v>1419</v>
      </c>
      <c r="E478" s="138" t="s">
        <v>978</v>
      </c>
      <c r="F478" s="250">
        <v>24015</v>
      </c>
    </row>
    <row r="479" spans="1:6" x14ac:dyDescent="0.25">
      <c r="A479" s="233">
        <v>44501</v>
      </c>
      <c r="B479" s="136" t="s">
        <v>1437</v>
      </c>
      <c r="C479" s="136"/>
      <c r="D479" s="125" t="s">
        <v>1419</v>
      </c>
      <c r="E479" s="135" t="s">
        <v>1218</v>
      </c>
      <c r="F479" s="234">
        <v>182000</v>
      </c>
    </row>
    <row r="480" spans="1:6" x14ac:dyDescent="0.25">
      <c r="A480" s="233">
        <v>44502</v>
      </c>
      <c r="B480" s="136" t="s">
        <v>1438</v>
      </c>
      <c r="C480" s="136"/>
      <c r="D480" s="125" t="s">
        <v>1419</v>
      </c>
      <c r="E480" s="135" t="s">
        <v>1218</v>
      </c>
      <c r="F480" s="234">
        <v>182000</v>
      </c>
    </row>
    <row r="481" spans="1:6" x14ac:dyDescent="0.25">
      <c r="A481" s="233">
        <v>44544</v>
      </c>
      <c r="B481" s="136" t="s">
        <v>1439</v>
      </c>
      <c r="C481" s="136"/>
      <c r="D481" s="125" t="s">
        <v>1419</v>
      </c>
      <c r="E481" s="135" t="s">
        <v>1218</v>
      </c>
      <c r="F481" s="234">
        <v>14945.88</v>
      </c>
    </row>
    <row r="482" spans="1:6" x14ac:dyDescent="0.25">
      <c r="A482" s="233">
        <v>44544</v>
      </c>
      <c r="B482" s="136" t="s">
        <v>1440</v>
      </c>
      <c r="C482" s="136"/>
      <c r="D482" s="125" t="s">
        <v>1419</v>
      </c>
      <c r="E482" s="135" t="s">
        <v>1218</v>
      </c>
      <c r="F482" s="234">
        <v>9440</v>
      </c>
    </row>
    <row r="483" spans="1:6" x14ac:dyDescent="0.25">
      <c r="A483" s="233">
        <v>44544</v>
      </c>
      <c r="B483" s="136" t="s">
        <v>1441</v>
      </c>
      <c r="C483" s="136"/>
      <c r="D483" s="125" t="s">
        <v>1419</v>
      </c>
      <c r="E483" s="135" t="s">
        <v>1218</v>
      </c>
      <c r="F483" s="234">
        <v>14750</v>
      </c>
    </row>
    <row r="484" spans="1:6" x14ac:dyDescent="0.25">
      <c r="A484" s="233">
        <v>44544</v>
      </c>
      <c r="B484" s="136" t="s">
        <v>1442</v>
      </c>
      <c r="C484" s="136"/>
      <c r="D484" s="125" t="s">
        <v>1419</v>
      </c>
      <c r="E484" s="135" t="s">
        <v>1218</v>
      </c>
      <c r="F484" s="234">
        <v>24015</v>
      </c>
    </row>
    <row r="485" spans="1:6" x14ac:dyDescent="0.25">
      <c r="A485" s="233">
        <v>44544</v>
      </c>
      <c r="B485" s="136" t="s">
        <v>1443</v>
      </c>
      <c r="C485" s="136"/>
      <c r="D485" s="125" t="s">
        <v>1419</v>
      </c>
      <c r="E485" s="135" t="s">
        <v>1218</v>
      </c>
      <c r="F485" s="234">
        <v>49440</v>
      </c>
    </row>
    <row r="486" spans="1:6" x14ac:dyDescent="0.25">
      <c r="A486" s="233">
        <v>44544</v>
      </c>
      <c r="B486" s="136" t="s">
        <v>1444</v>
      </c>
      <c r="C486" s="136"/>
      <c r="D486" s="125" t="s">
        <v>1419</v>
      </c>
      <c r="E486" s="135" t="s">
        <v>1218</v>
      </c>
      <c r="F486" s="234">
        <v>9440</v>
      </c>
    </row>
    <row r="487" spans="1:6" x14ac:dyDescent="0.25">
      <c r="A487" s="233">
        <v>44578</v>
      </c>
      <c r="B487" s="136" t="s">
        <v>1445</v>
      </c>
      <c r="C487" s="136"/>
      <c r="D487" s="125" t="s">
        <v>1419</v>
      </c>
      <c r="E487" s="135" t="s">
        <v>1218</v>
      </c>
      <c r="F487" s="234">
        <v>240604.36</v>
      </c>
    </row>
    <row r="488" spans="1:6" x14ac:dyDescent="0.25">
      <c r="A488" s="233">
        <v>44594</v>
      </c>
      <c r="B488" s="136" t="s">
        <v>1446</v>
      </c>
      <c r="C488" s="136"/>
      <c r="D488" s="125" t="s">
        <v>1419</v>
      </c>
      <c r="E488" s="135" t="s">
        <v>1431</v>
      </c>
      <c r="F488" s="234">
        <v>11323.28</v>
      </c>
    </row>
    <row r="489" spans="1:6" x14ac:dyDescent="0.25">
      <c r="A489" s="233">
        <v>44607</v>
      </c>
      <c r="B489" s="136" t="s">
        <v>1447</v>
      </c>
      <c r="C489" s="136"/>
      <c r="D489" s="125" t="s">
        <v>1419</v>
      </c>
      <c r="E489" s="135" t="s">
        <v>1218</v>
      </c>
      <c r="F489" s="234">
        <v>11925</v>
      </c>
    </row>
    <row r="490" spans="1:6" x14ac:dyDescent="0.25">
      <c r="A490" s="233">
        <v>44607</v>
      </c>
      <c r="B490" s="136" t="s">
        <v>1448</v>
      </c>
      <c r="C490" s="136"/>
      <c r="D490" s="125" t="s">
        <v>1419</v>
      </c>
      <c r="E490" s="135" t="s">
        <v>1218</v>
      </c>
      <c r="F490" s="234">
        <v>89440</v>
      </c>
    </row>
    <row r="491" spans="1:6" x14ac:dyDescent="0.25">
      <c r="A491" s="233">
        <v>44607</v>
      </c>
      <c r="B491" s="136" t="s">
        <v>1449</v>
      </c>
      <c r="C491" s="136"/>
      <c r="D491" s="125" t="s">
        <v>1419</v>
      </c>
      <c r="E491" s="135" t="s">
        <v>1218</v>
      </c>
      <c r="F491" s="234">
        <v>21365</v>
      </c>
    </row>
    <row r="492" spans="1:6" x14ac:dyDescent="0.25">
      <c r="A492" s="233">
        <v>44607</v>
      </c>
      <c r="B492" s="136" t="s">
        <v>1450</v>
      </c>
      <c r="C492" s="136"/>
      <c r="D492" s="125" t="s">
        <v>1419</v>
      </c>
      <c r="E492" s="135" t="s">
        <v>1218</v>
      </c>
      <c r="F492" s="234">
        <v>21365</v>
      </c>
    </row>
    <row r="493" spans="1:6" x14ac:dyDescent="0.25">
      <c r="A493" s="233">
        <v>44607</v>
      </c>
      <c r="B493" s="136" t="s">
        <v>1451</v>
      </c>
      <c r="C493" s="136"/>
      <c r="D493" s="125" t="s">
        <v>1419</v>
      </c>
      <c r="E493" s="135" t="s">
        <v>1218</v>
      </c>
      <c r="F493" s="234">
        <v>9440</v>
      </c>
    </row>
    <row r="494" spans="1:6" x14ac:dyDescent="0.25">
      <c r="A494" s="233">
        <v>44607</v>
      </c>
      <c r="B494" s="136" t="s">
        <v>1452</v>
      </c>
      <c r="C494" s="136"/>
      <c r="D494" s="125" t="s">
        <v>1419</v>
      </c>
      <c r="E494" s="135" t="s">
        <v>1218</v>
      </c>
      <c r="F494" s="234">
        <v>9440</v>
      </c>
    </row>
    <row r="495" spans="1:6" x14ac:dyDescent="0.25">
      <c r="A495" s="233">
        <v>44607</v>
      </c>
      <c r="B495" s="136" t="s">
        <v>1453</v>
      </c>
      <c r="C495" s="136"/>
      <c r="D495" s="125" t="s">
        <v>1419</v>
      </c>
      <c r="E495" s="135" t="s">
        <v>1454</v>
      </c>
      <c r="F495" s="234">
        <v>419546.64</v>
      </c>
    </row>
    <row r="496" spans="1:6" x14ac:dyDescent="0.25">
      <c r="A496" s="233">
        <v>44607</v>
      </c>
      <c r="B496" s="136" t="s">
        <v>1455</v>
      </c>
      <c r="C496" s="136"/>
      <c r="D496" s="125" t="s">
        <v>1419</v>
      </c>
      <c r="E496" s="135" t="s">
        <v>1431</v>
      </c>
      <c r="F496" s="234">
        <v>183711.84</v>
      </c>
    </row>
    <row r="497" spans="1:6" x14ac:dyDescent="0.25">
      <c r="A497" s="233">
        <v>44644</v>
      </c>
      <c r="B497" s="136" t="s">
        <v>1281</v>
      </c>
      <c r="C497" s="136"/>
      <c r="D497" s="125" t="s">
        <v>1419</v>
      </c>
      <c r="E497" s="138" t="s">
        <v>978</v>
      </c>
      <c r="F497" s="250">
        <v>105440</v>
      </c>
    </row>
    <row r="498" spans="1:6" x14ac:dyDescent="0.25">
      <c r="A498" s="233">
        <v>44644</v>
      </c>
      <c r="B498" s="136" t="s">
        <v>1456</v>
      </c>
      <c r="C498" s="136"/>
      <c r="D498" s="125" t="s">
        <v>1419</v>
      </c>
      <c r="E498" s="138" t="s">
        <v>978</v>
      </c>
      <c r="F498" s="250">
        <v>182000</v>
      </c>
    </row>
    <row r="499" spans="1:6" x14ac:dyDescent="0.25">
      <c r="A499" s="233">
        <v>44672</v>
      </c>
      <c r="B499" s="136" t="s">
        <v>1457</v>
      </c>
      <c r="C499" s="136"/>
      <c r="D499" s="125" t="s">
        <v>1419</v>
      </c>
      <c r="E499" s="138" t="s">
        <v>978</v>
      </c>
      <c r="F499" s="250">
        <v>182000</v>
      </c>
    </row>
    <row r="500" spans="1:6" x14ac:dyDescent="0.25">
      <c r="A500" s="233">
        <v>44694</v>
      </c>
      <c r="B500" s="134" t="s">
        <v>1458</v>
      </c>
      <c r="C500" s="134"/>
      <c r="D500" s="125" t="s">
        <v>1419</v>
      </c>
      <c r="E500" s="135" t="s">
        <v>1218</v>
      </c>
      <c r="F500" s="234">
        <v>182000</v>
      </c>
    </row>
    <row r="501" spans="1:6" x14ac:dyDescent="0.25">
      <c r="A501" s="233">
        <v>44699</v>
      </c>
      <c r="B501" s="134" t="s">
        <v>1459</v>
      </c>
      <c r="C501" s="134"/>
      <c r="D501" s="125" t="s">
        <v>1419</v>
      </c>
      <c r="E501" s="135" t="s">
        <v>1218</v>
      </c>
      <c r="F501" s="234">
        <v>182000</v>
      </c>
    </row>
    <row r="502" spans="1:6" x14ac:dyDescent="0.25">
      <c r="A502" s="233">
        <v>44713</v>
      </c>
      <c r="B502" s="136" t="s">
        <v>1460</v>
      </c>
      <c r="C502" s="136"/>
      <c r="D502" s="125" t="s">
        <v>1419</v>
      </c>
      <c r="E502" s="138" t="s">
        <v>978</v>
      </c>
      <c r="F502" s="250">
        <v>182000</v>
      </c>
    </row>
    <row r="503" spans="1:6" x14ac:dyDescent="0.25">
      <c r="A503" s="233">
        <v>44826</v>
      </c>
      <c r="B503" s="136" t="s">
        <v>1461</v>
      </c>
      <c r="C503" s="136"/>
      <c r="D503" s="125" t="s">
        <v>1419</v>
      </c>
      <c r="E503" s="138" t="s">
        <v>978</v>
      </c>
      <c r="F503" s="250">
        <v>21365</v>
      </c>
    </row>
    <row r="504" spans="1:6" x14ac:dyDescent="0.25">
      <c r="A504" s="242">
        <v>44840</v>
      </c>
      <c r="B504" s="134" t="s">
        <v>1462</v>
      </c>
      <c r="C504" s="134"/>
      <c r="D504" s="125" t="s">
        <v>1419</v>
      </c>
      <c r="E504" s="135" t="s">
        <v>973</v>
      </c>
      <c r="F504" s="234">
        <v>51925</v>
      </c>
    </row>
    <row r="505" spans="1:6" x14ac:dyDescent="0.25">
      <c r="A505" s="242">
        <v>44840</v>
      </c>
      <c r="B505" s="134" t="s">
        <v>1463</v>
      </c>
      <c r="C505" s="134"/>
      <c r="D505" s="125" t="s">
        <v>1419</v>
      </c>
      <c r="E505" s="135" t="s">
        <v>1464</v>
      </c>
      <c r="F505" s="234">
        <v>9440</v>
      </c>
    </row>
    <row r="506" spans="1:6" x14ac:dyDescent="0.25">
      <c r="A506" s="242">
        <v>44840</v>
      </c>
      <c r="B506" s="134" t="s">
        <v>1465</v>
      </c>
      <c r="C506" s="134"/>
      <c r="D506" s="125" t="s">
        <v>1419</v>
      </c>
      <c r="E506" s="135" t="s">
        <v>975</v>
      </c>
      <c r="F506" s="234">
        <v>11925</v>
      </c>
    </row>
    <row r="507" spans="1:6" x14ac:dyDescent="0.25">
      <c r="A507" s="242">
        <v>44893</v>
      </c>
      <c r="B507" s="134" t="s">
        <v>1466</v>
      </c>
      <c r="C507" s="134"/>
      <c r="D507" s="125" t="s">
        <v>1419</v>
      </c>
      <c r="E507" s="135" t="s">
        <v>1467</v>
      </c>
      <c r="F507" s="234">
        <v>19654.080000000002</v>
      </c>
    </row>
    <row r="508" spans="1:6" x14ac:dyDescent="0.25">
      <c r="A508" s="242">
        <v>44893</v>
      </c>
      <c r="B508" s="134" t="s">
        <v>1468</v>
      </c>
      <c r="C508" s="134"/>
      <c r="D508" s="125" t="s">
        <v>1419</v>
      </c>
      <c r="E508" s="135" t="s">
        <v>1467</v>
      </c>
      <c r="F508" s="234">
        <v>166021.28</v>
      </c>
    </row>
    <row r="509" spans="1:6" x14ac:dyDescent="0.25">
      <c r="A509" s="242">
        <v>44893</v>
      </c>
      <c r="B509" s="134" t="s">
        <v>1469</v>
      </c>
      <c r="C509" s="134"/>
      <c r="D509" s="125" t="s">
        <v>1419</v>
      </c>
      <c r="E509" s="135" t="s">
        <v>1467</v>
      </c>
      <c r="F509" s="234">
        <v>93564.56</v>
      </c>
    </row>
    <row r="510" spans="1:6" x14ac:dyDescent="0.25">
      <c r="A510" s="242">
        <v>44893</v>
      </c>
      <c r="B510" s="134" t="s">
        <v>1470</v>
      </c>
      <c r="C510" s="134"/>
      <c r="D510" s="125" t="s">
        <v>1419</v>
      </c>
      <c r="E510" s="135" t="s">
        <v>1467</v>
      </c>
      <c r="F510" s="234">
        <v>160359.64000000001</v>
      </c>
    </row>
    <row r="511" spans="1:6" x14ac:dyDescent="0.25">
      <c r="A511" s="242">
        <v>44895</v>
      </c>
      <c r="B511" s="134" t="s">
        <v>1471</v>
      </c>
      <c r="C511" s="134"/>
      <c r="D511" s="125" t="s">
        <v>1419</v>
      </c>
      <c r="E511" s="135" t="s">
        <v>1467</v>
      </c>
      <c r="F511" s="234">
        <v>104902</v>
      </c>
    </row>
    <row r="512" spans="1:6" x14ac:dyDescent="0.25">
      <c r="A512" s="233">
        <v>44959</v>
      </c>
      <c r="B512" s="134" t="s">
        <v>1472</v>
      </c>
      <c r="C512" s="134"/>
      <c r="D512" s="125" t="s">
        <v>1419</v>
      </c>
      <c r="E512" s="135" t="s">
        <v>978</v>
      </c>
      <c r="F512" s="234">
        <v>1443480</v>
      </c>
    </row>
    <row r="513" spans="1:6" x14ac:dyDescent="0.25">
      <c r="A513" s="233">
        <v>45019</v>
      </c>
      <c r="B513" s="134" t="s">
        <v>1473</v>
      </c>
      <c r="C513" s="134"/>
      <c r="D513" s="125" t="s">
        <v>1419</v>
      </c>
      <c r="E513" s="135" t="s">
        <v>1467</v>
      </c>
      <c r="F513" s="234">
        <v>36226</v>
      </c>
    </row>
    <row r="514" spans="1:6" x14ac:dyDescent="0.25">
      <c r="A514" s="233">
        <v>45035</v>
      </c>
      <c r="B514" s="134" t="s">
        <v>1474</v>
      </c>
      <c r="C514" s="134"/>
      <c r="D514" s="125" t="s">
        <v>1419</v>
      </c>
      <c r="E514" s="135" t="s">
        <v>978</v>
      </c>
      <c r="F514" s="234">
        <v>75520</v>
      </c>
    </row>
    <row r="515" spans="1:6" x14ac:dyDescent="0.25">
      <c r="A515" s="233">
        <v>45035</v>
      </c>
      <c r="B515" s="134" t="s">
        <v>1475</v>
      </c>
      <c r="C515" s="134"/>
      <c r="D515" s="125" t="s">
        <v>1419</v>
      </c>
      <c r="E515" s="135" t="s">
        <v>1060</v>
      </c>
      <c r="F515" s="234">
        <v>47200</v>
      </c>
    </row>
    <row r="516" spans="1:6" x14ac:dyDescent="0.25">
      <c r="A516" s="233">
        <v>45035</v>
      </c>
      <c r="B516" s="134" t="s">
        <v>1476</v>
      </c>
      <c r="C516" s="134"/>
      <c r="D516" s="125" t="s">
        <v>1419</v>
      </c>
      <c r="E516" s="135" t="s">
        <v>978</v>
      </c>
      <c r="F516" s="234">
        <v>16579</v>
      </c>
    </row>
    <row r="517" spans="1:6" x14ac:dyDescent="0.25">
      <c r="A517" s="233">
        <v>45090</v>
      </c>
      <c r="B517" s="134" t="s">
        <v>1477</v>
      </c>
      <c r="C517" s="134"/>
      <c r="D517" s="125" t="s">
        <v>1419</v>
      </c>
      <c r="E517" s="135" t="s">
        <v>978</v>
      </c>
      <c r="F517" s="234">
        <v>118000</v>
      </c>
    </row>
    <row r="518" spans="1:6" x14ac:dyDescent="0.25">
      <c r="A518" s="233">
        <v>45132</v>
      </c>
      <c r="B518" s="134" t="s">
        <v>1127</v>
      </c>
      <c r="C518" s="134"/>
      <c r="D518" s="125" t="s">
        <v>1419</v>
      </c>
      <c r="E518" s="135" t="s">
        <v>978</v>
      </c>
      <c r="F518" s="234">
        <v>206304.12</v>
      </c>
    </row>
    <row r="519" spans="1:6" x14ac:dyDescent="0.25">
      <c r="A519" s="233">
        <v>45132</v>
      </c>
      <c r="B519" s="134" t="s">
        <v>1284</v>
      </c>
      <c r="C519" s="134"/>
      <c r="D519" s="125" t="s">
        <v>1419</v>
      </c>
      <c r="E519" s="135" t="s">
        <v>978</v>
      </c>
      <c r="F519" s="234">
        <v>100174.92</v>
      </c>
    </row>
    <row r="520" spans="1:6" x14ac:dyDescent="0.25">
      <c r="A520" s="233">
        <v>45132</v>
      </c>
      <c r="B520" s="134" t="s">
        <v>1478</v>
      </c>
      <c r="C520" s="134"/>
      <c r="D520" s="125" t="s">
        <v>1419</v>
      </c>
      <c r="E520" s="135" t="s">
        <v>978</v>
      </c>
      <c r="F520" s="234">
        <v>222340.32</v>
      </c>
    </row>
    <row r="521" spans="1:6" x14ac:dyDescent="0.25">
      <c r="A521" s="233">
        <v>45215</v>
      </c>
      <c r="B521" s="134" t="s">
        <v>1479</v>
      </c>
      <c r="C521" s="134"/>
      <c r="D521" s="125" t="s">
        <v>1419</v>
      </c>
      <c r="E521" s="135" t="s">
        <v>1480</v>
      </c>
      <c r="F521" s="234">
        <v>99216.76</v>
      </c>
    </row>
    <row r="522" spans="1:6" x14ac:dyDescent="0.25">
      <c r="A522" s="233">
        <v>45307</v>
      </c>
      <c r="B522" s="134" t="s">
        <v>1481</v>
      </c>
      <c r="C522" s="134"/>
      <c r="D522" s="125" t="s">
        <v>1419</v>
      </c>
      <c r="E522" s="135" t="s">
        <v>978</v>
      </c>
      <c r="F522" s="234">
        <v>22284.3</v>
      </c>
    </row>
    <row r="523" spans="1:6" x14ac:dyDescent="0.25">
      <c r="A523" s="233">
        <v>45337</v>
      </c>
      <c r="B523" s="134" t="s">
        <v>1482</v>
      </c>
      <c r="C523" s="134"/>
      <c r="D523" s="125" t="s">
        <v>1419</v>
      </c>
      <c r="E523" s="135" t="s">
        <v>978</v>
      </c>
      <c r="F523" s="234">
        <v>123346.01</v>
      </c>
    </row>
    <row r="524" spans="1:6" x14ac:dyDescent="0.25">
      <c r="A524" s="233">
        <v>45351</v>
      </c>
      <c r="B524" s="134" t="s">
        <v>1483</v>
      </c>
      <c r="C524" s="134"/>
      <c r="D524" s="125" t="s">
        <v>1419</v>
      </c>
      <c r="E524" s="135" t="s">
        <v>978</v>
      </c>
      <c r="F524" s="234">
        <v>122274.4</v>
      </c>
    </row>
    <row r="525" spans="1:6" x14ac:dyDescent="0.25">
      <c r="A525" s="233">
        <v>45384</v>
      </c>
      <c r="B525" s="134" t="s">
        <v>1484</v>
      </c>
      <c r="C525" s="134"/>
      <c r="D525" s="125" t="s">
        <v>1419</v>
      </c>
      <c r="E525" s="135" t="s">
        <v>1060</v>
      </c>
      <c r="F525" s="234">
        <v>382728.28</v>
      </c>
    </row>
    <row r="526" spans="1:6" x14ac:dyDescent="0.25">
      <c r="A526" s="233">
        <v>45385</v>
      </c>
      <c r="B526" s="134" t="s">
        <v>1485</v>
      </c>
      <c r="C526" s="134"/>
      <c r="D526" s="125" t="s">
        <v>1419</v>
      </c>
      <c r="E526" s="135" t="s">
        <v>1420</v>
      </c>
      <c r="F526" s="234">
        <v>68008.12</v>
      </c>
    </row>
    <row r="527" spans="1:6" x14ac:dyDescent="0.25">
      <c r="A527" s="233">
        <v>45385</v>
      </c>
      <c r="B527" s="134" t="s">
        <v>1486</v>
      </c>
      <c r="C527" s="134"/>
      <c r="D527" s="125" t="s">
        <v>1419</v>
      </c>
      <c r="E527" s="135" t="s">
        <v>1487</v>
      </c>
      <c r="F527" s="234">
        <v>254521.28</v>
      </c>
    </row>
    <row r="528" spans="1:6" x14ac:dyDescent="0.25">
      <c r="A528" s="233">
        <v>45484</v>
      </c>
      <c r="B528" s="134" t="s">
        <v>1488</v>
      </c>
      <c r="C528" s="134"/>
      <c r="D528" s="125" t="s">
        <v>1419</v>
      </c>
      <c r="E528" s="135" t="s">
        <v>1489</v>
      </c>
      <c r="F528" s="234">
        <v>21240</v>
      </c>
    </row>
    <row r="529" spans="1:6" x14ac:dyDescent="0.25">
      <c r="A529" s="233">
        <v>45517</v>
      </c>
      <c r="B529" s="134" t="s">
        <v>1490</v>
      </c>
      <c r="C529" s="134"/>
      <c r="D529" s="125" t="s">
        <v>1419</v>
      </c>
      <c r="E529" s="135" t="s">
        <v>1491</v>
      </c>
      <c r="F529" s="234">
        <v>1918375.56</v>
      </c>
    </row>
    <row r="530" spans="1:6" ht="15.75" thickBot="1" x14ac:dyDescent="0.3">
      <c r="A530" s="235">
        <v>45603</v>
      </c>
      <c r="B530" s="236" t="s">
        <v>1492</v>
      </c>
      <c r="C530" s="236"/>
      <c r="D530" s="237" t="s">
        <v>1419</v>
      </c>
      <c r="E530" s="238" t="s">
        <v>1493</v>
      </c>
      <c r="F530" s="239">
        <v>21240</v>
      </c>
    </row>
    <row r="531" spans="1:6" ht="15.75" thickBot="1" x14ac:dyDescent="0.3">
      <c r="A531" s="223">
        <v>44623</v>
      </c>
      <c r="B531" s="244" t="s">
        <v>1494</v>
      </c>
      <c r="C531" s="244"/>
      <c r="D531" s="225" t="s">
        <v>1495</v>
      </c>
      <c r="E531" s="251" t="s">
        <v>1009</v>
      </c>
      <c r="F531" s="252">
        <v>100300</v>
      </c>
    </row>
    <row r="532" spans="1:6" ht="15.75" thickBot="1" x14ac:dyDescent="0.3">
      <c r="A532" s="223">
        <v>45694</v>
      </c>
      <c r="B532" s="224" t="s">
        <v>1891</v>
      </c>
      <c r="C532" s="224" t="s">
        <v>1892</v>
      </c>
      <c r="D532" s="225" t="s">
        <v>1893</v>
      </c>
      <c r="E532" s="226" t="s">
        <v>1894</v>
      </c>
      <c r="F532" s="227">
        <v>6254</v>
      </c>
    </row>
    <row r="533" spans="1:6" ht="15.75" thickBot="1" x14ac:dyDescent="0.3">
      <c r="A533" s="297">
        <v>45730</v>
      </c>
      <c r="B533" s="270" t="s">
        <v>1895</v>
      </c>
      <c r="C533" s="270" t="s">
        <v>1896</v>
      </c>
      <c r="D533" s="271" t="s">
        <v>1897</v>
      </c>
      <c r="E533" s="272" t="s">
        <v>1898</v>
      </c>
      <c r="F533" s="298">
        <v>16542.25</v>
      </c>
    </row>
    <row r="534" spans="1:6" x14ac:dyDescent="0.25">
      <c r="A534" s="228">
        <v>45174</v>
      </c>
      <c r="B534" s="229" t="s">
        <v>1496</v>
      </c>
      <c r="C534" s="229"/>
      <c r="D534" s="230" t="s">
        <v>1497</v>
      </c>
      <c r="E534" s="231" t="s">
        <v>1498</v>
      </c>
      <c r="F534" s="232">
        <v>5900</v>
      </c>
    </row>
    <row r="535" spans="1:6" ht="15.75" thickBot="1" x14ac:dyDescent="0.3">
      <c r="A535" s="235">
        <v>45203</v>
      </c>
      <c r="B535" s="236" t="s">
        <v>1499</v>
      </c>
      <c r="C535" s="236"/>
      <c r="D535" s="237" t="s">
        <v>1497</v>
      </c>
      <c r="E535" s="237" t="s">
        <v>1498</v>
      </c>
      <c r="F535" s="239">
        <v>5900</v>
      </c>
    </row>
    <row r="536" spans="1:6" x14ac:dyDescent="0.25">
      <c r="A536" s="228">
        <v>45432</v>
      </c>
      <c r="B536" s="229" t="s">
        <v>1137</v>
      </c>
      <c r="C536" s="229"/>
      <c r="D536" s="230" t="s">
        <v>1504</v>
      </c>
      <c r="E536" s="231" t="s">
        <v>978</v>
      </c>
      <c r="F536" s="232">
        <v>615204.80000000005</v>
      </c>
    </row>
    <row r="537" spans="1:6" x14ac:dyDescent="0.25">
      <c r="A537" s="233">
        <v>45476</v>
      </c>
      <c r="B537" s="134" t="s">
        <v>1091</v>
      </c>
      <c r="C537" s="134"/>
      <c r="D537" s="125" t="s">
        <v>1504</v>
      </c>
      <c r="E537" s="135" t="s">
        <v>978</v>
      </c>
      <c r="F537" s="234">
        <v>146111.14000000001</v>
      </c>
    </row>
    <row r="538" spans="1:6" x14ac:dyDescent="0.25">
      <c r="A538" s="233">
        <v>45449</v>
      </c>
      <c r="B538" s="134" t="s">
        <v>1136</v>
      </c>
      <c r="C538" s="134"/>
      <c r="D538" s="125" t="s">
        <v>1504</v>
      </c>
      <c r="E538" s="135" t="s">
        <v>978</v>
      </c>
      <c r="F538" s="234">
        <v>392193.06</v>
      </c>
    </row>
    <row r="539" spans="1:6" ht="15.75" thickBot="1" x14ac:dyDescent="0.3">
      <c r="A539" s="235">
        <v>45545</v>
      </c>
      <c r="B539" s="236" t="s">
        <v>1505</v>
      </c>
      <c r="C539" s="236"/>
      <c r="D539" s="237" t="s">
        <v>1504</v>
      </c>
      <c r="E539" s="238" t="s">
        <v>978</v>
      </c>
      <c r="F539" s="239">
        <v>550399.19999999995</v>
      </c>
    </row>
    <row r="540" spans="1:6" x14ac:dyDescent="0.25">
      <c r="A540" s="228">
        <v>45061</v>
      </c>
      <c r="B540" s="229" t="s">
        <v>1500</v>
      </c>
      <c r="C540" s="229"/>
      <c r="D540" s="230" t="s">
        <v>1501</v>
      </c>
      <c r="E540" s="231" t="s">
        <v>978</v>
      </c>
      <c r="F540" s="232">
        <v>212420</v>
      </c>
    </row>
    <row r="541" spans="1:6" x14ac:dyDescent="0.25">
      <c r="A541" s="233">
        <v>45414</v>
      </c>
      <c r="B541" s="134" t="s">
        <v>1503</v>
      </c>
      <c r="C541" s="134"/>
      <c r="D541" s="125" t="s">
        <v>1501</v>
      </c>
      <c r="E541" s="135" t="s">
        <v>978</v>
      </c>
      <c r="F541" s="234">
        <v>615204.80000000005</v>
      </c>
    </row>
    <row r="542" spans="1:6" x14ac:dyDescent="0.25">
      <c r="A542" s="233">
        <v>45643</v>
      </c>
      <c r="B542" s="134" t="s">
        <v>1061</v>
      </c>
      <c r="C542" s="134"/>
      <c r="D542" s="125" t="s">
        <v>1501</v>
      </c>
      <c r="E542" s="135" t="s">
        <v>973</v>
      </c>
      <c r="F542" s="234">
        <v>195000</v>
      </c>
    </row>
    <row r="543" spans="1:6" ht="15.75" thickBot="1" x14ac:dyDescent="0.3">
      <c r="A543" s="235">
        <v>45700</v>
      </c>
      <c r="B543" s="236" t="s">
        <v>1899</v>
      </c>
      <c r="C543" s="236" t="s">
        <v>1900</v>
      </c>
      <c r="D543" s="237" t="s">
        <v>1501</v>
      </c>
      <c r="E543" s="238" t="s">
        <v>973</v>
      </c>
      <c r="F543" s="239">
        <v>975000</v>
      </c>
    </row>
    <row r="544" spans="1:6" x14ac:dyDescent="0.25">
      <c r="A544" s="228">
        <v>45467</v>
      </c>
      <c r="B544" s="229" t="s">
        <v>1502</v>
      </c>
      <c r="C544" s="229"/>
      <c r="D544" s="230" t="s">
        <v>1506</v>
      </c>
      <c r="E544" s="231" t="s">
        <v>978</v>
      </c>
      <c r="F544" s="232">
        <v>120000</v>
      </c>
    </row>
    <row r="545" spans="1:6" ht="15.75" thickBot="1" x14ac:dyDescent="0.3">
      <c r="A545" s="235">
        <v>45638</v>
      </c>
      <c r="B545" s="236" t="s">
        <v>1657</v>
      </c>
      <c r="C545" s="236"/>
      <c r="D545" s="237" t="s">
        <v>1506</v>
      </c>
      <c r="E545" s="238" t="s">
        <v>973</v>
      </c>
      <c r="F545" s="239">
        <v>130000</v>
      </c>
    </row>
    <row r="546" spans="1:6" x14ac:dyDescent="0.25">
      <c r="A546" s="228">
        <v>45252</v>
      </c>
      <c r="B546" s="229" t="s">
        <v>1118</v>
      </c>
      <c r="C546" s="229"/>
      <c r="D546" s="230" t="s">
        <v>1507</v>
      </c>
      <c r="E546" s="231" t="s">
        <v>1046</v>
      </c>
      <c r="F546" s="232">
        <v>82189.36</v>
      </c>
    </row>
    <row r="547" spans="1:6" x14ac:dyDescent="0.25">
      <c r="A547" s="233">
        <v>45356</v>
      </c>
      <c r="B547" s="134" t="s">
        <v>1508</v>
      </c>
      <c r="C547" s="134"/>
      <c r="D547" s="125" t="s">
        <v>1507</v>
      </c>
      <c r="E547" s="135" t="s">
        <v>1509</v>
      </c>
      <c r="F547" s="234">
        <v>492650</v>
      </c>
    </row>
    <row r="548" spans="1:6" x14ac:dyDescent="0.25">
      <c r="A548" s="233">
        <v>45664</v>
      </c>
      <c r="B548" s="134" t="s">
        <v>1096</v>
      </c>
      <c r="C548" s="134" t="s">
        <v>1714</v>
      </c>
      <c r="D548" s="125" t="s">
        <v>1507</v>
      </c>
      <c r="E548" s="135" t="s">
        <v>1308</v>
      </c>
      <c r="F548" s="234">
        <v>118023.6</v>
      </c>
    </row>
    <row r="549" spans="1:6" ht="15.75" thickBot="1" x14ac:dyDescent="0.3">
      <c r="A549" s="235">
        <v>45671</v>
      </c>
      <c r="B549" s="236" t="s">
        <v>1104</v>
      </c>
      <c r="C549" s="236" t="s">
        <v>1901</v>
      </c>
      <c r="D549" s="237" t="s">
        <v>1507</v>
      </c>
      <c r="E549" s="238" t="s">
        <v>1902</v>
      </c>
      <c r="F549" s="239">
        <v>19470</v>
      </c>
    </row>
    <row r="550" spans="1:6" ht="15.75" thickBot="1" x14ac:dyDescent="0.3">
      <c r="A550" s="223">
        <v>45729</v>
      </c>
      <c r="B550" s="224" t="s">
        <v>1903</v>
      </c>
      <c r="C550" s="224" t="s">
        <v>1904</v>
      </c>
      <c r="D550" s="225" t="s">
        <v>1905</v>
      </c>
      <c r="E550" s="226" t="s">
        <v>1906</v>
      </c>
      <c r="F550" s="227">
        <v>74971.88</v>
      </c>
    </row>
    <row r="551" spans="1:6" ht="15.75" thickBot="1" x14ac:dyDescent="0.3">
      <c r="A551" s="223">
        <v>45420</v>
      </c>
      <c r="B551" s="224" t="s">
        <v>1510</v>
      </c>
      <c r="C551" s="224"/>
      <c r="D551" s="225" t="s">
        <v>1511</v>
      </c>
      <c r="E551" s="226" t="s">
        <v>1512</v>
      </c>
      <c r="F551" s="227">
        <v>129800</v>
      </c>
    </row>
    <row r="552" spans="1:6" x14ac:dyDescent="0.25">
      <c r="A552" s="228">
        <v>45502</v>
      </c>
      <c r="B552" s="229" t="s">
        <v>1513</v>
      </c>
      <c r="C552" s="229"/>
      <c r="D552" s="230" t="s">
        <v>1514</v>
      </c>
      <c r="E552" s="231" t="s">
        <v>978</v>
      </c>
      <c r="F552" s="232">
        <v>452553.2</v>
      </c>
    </row>
    <row r="553" spans="1:6" x14ac:dyDescent="0.25">
      <c r="A553" s="233">
        <v>45504</v>
      </c>
      <c r="B553" s="134" t="s">
        <v>1515</v>
      </c>
      <c r="C553" s="134"/>
      <c r="D553" s="125" t="s">
        <v>1514</v>
      </c>
      <c r="E553" s="135" t="s">
        <v>978</v>
      </c>
      <c r="F553" s="234">
        <v>51000</v>
      </c>
    </row>
    <row r="554" spans="1:6" ht="15.75" thickBot="1" x14ac:dyDescent="0.3">
      <c r="A554" s="235">
        <v>45545</v>
      </c>
      <c r="B554" s="236" t="s">
        <v>1516</v>
      </c>
      <c r="C554" s="236"/>
      <c r="D554" s="237" t="s">
        <v>1514</v>
      </c>
      <c r="E554" s="238" t="s">
        <v>978</v>
      </c>
      <c r="F554" s="239">
        <v>38173.360000000001</v>
      </c>
    </row>
    <row r="555" spans="1:6" x14ac:dyDescent="0.25">
      <c r="A555" s="228">
        <v>45099</v>
      </c>
      <c r="B555" s="229" t="s">
        <v>1517</v>
      </c>
      <c r="C555" s="229"/>
      <c r="D555" s="230" t="s">
        <v>1518</v>
      </c>
      <c r="E555" s="231" t="s">
        <v>973</v>
      </c>
      <c r="F555" s="232">
        <v>679500</v>
      </c>
    </row>
    <row r="556" spans="1:6" ht="15.75" thickBot="1" x14ac:dyDescent="0.3">
      <c r="A556" s="235">
        <v>45580</v>
      </c>
      <c r="B556" s="236" t="s">
        <v>974</v>
      </c>
      <c r="C556" s="236"/>
      <c r="D556" s="237" t="s">
        <v>1518</v>
      </c>
      <c r="E556" s="238" t="s">
        <v>973</v>
      </c>
      <c r="F556" s="239">
        <v>186800</v>
      </c>
    </row>
    <row r="557" spans="1:6" x14ac:dyDescent="0.25">
      <c r="A557" s="228">
        <v>44105</v>
      </c>
      <c r="B557" s="243" t="s">
        <v>1519</v>
      </c>
      <c r="C557" s="243"/>
      <c r="D557" s="230" t="s">
        <v>1520</v>
      </c>
      <c r="E557" s="231" t="s">
        <v>1302</v>
      </c>
      <c r="F557" s="232">
        <v>265859.73</v>
      </c>
    </row>
    <row r="558" spans="1:6" x14ac:dyDescent="0.25">
      <c r="A558" s="233">
        <v>44116</v>
      </c>
      <c r="B558" s="136" t="s">
        <v>1521</v>
      </c>
      <c r="C558" s="136"/>
      <c r="D558" s="125" t="s">
        <v>1520</v>
      </c>
      <c r="E558" s="135" t="s">
        <v>1302</v>
      </c>
      <c r="F558" s="234">
        <v>10310</v>
      </c>
    </row>
    <row r="559" spans="1:6" x14ac:dyDescent="0.25">
      <c r="A559" s="233">
        <v>44124</v>
      </c>
      <c r="B559" s="136" t="s">
        <v>1150</v>
      </c>
      <c r="C559" s="136"/>
      <c r="D559" s="125" t="s">
        <v>1520</v>
      </c>
      <c r="E559" s="135" t="s">
        <v>1302</v>
      </c>
      <c r="F559" s="234">
        <v>48042.94</v>
      </c>
    </row>
    <row r="560" spans="1:6" ht="15.75" thickBot="1" x14ac:dyDescent="0.3">
      <c r="A560" s="235">
        <v>44126</v>
      </c>
      <c r="B560" s="246" t="s">
        <v>1522</v>
      </c>
      <c r="C560" s="246"/>
      <c r="D560" s="237" t="s">
        <v>1520</v>
      </c>
      <c r="E560" s="238" t="s">
        <v>1302</v>
      </c>
      <c r="F560" s="239">
        <v>219230.6</v>
      </c>
    </row>
    <row r="561" spans="1:6" x14ac:dyDescent="0.25">
      <c r="A561" s="228">
        <v>44629</v>
      </c>
      <c r="B561" s="243" t="s">
        <v>1524</v>
      </c>
      <c r="C561" s="243"/>
      <c r="D561" s="230" t="s">
        <v>1525</v>
      </c>
      <c r="E561" s="231" t="s">
        <v>1526</v>
      </c>
      <c r="F561" s="232">
        <v>6230.4</v>
      </c>
    </row>
    <row r="562" spans="1:6" ht="15.75" thickBot="1" x14ac:dyDescent="0.3">
      <c r="A562" s="235">
        <v>45261</v>
      </c>
      <c r="B562" s="236" t="s">
        <v>1148</v>
      </c>
      <c r="C562" s="236"/>
      <c r="D562" s="237" t="s">
        <v>1525</v>
      </c>
      <c r="E562" s="238" t="s">
        <v>1199</v>
      </c>
      <c r="F562" s="239">
        <v>179006</v>
      </c>
    </row>
    <row r="563" spans="1:6" ht="15.75" thickBot="1" x14ac:dyDescent="0.3">
      <c r="A563" s="223">
        <v>45674</v>
      </c>
      <c r="B563" s="224" t="s">
        <v>1907</v>
      </c>
      <c r="C563" s="224" t="s">
        <v>1798</v>
      </c>
      <c r="D563" s="225" t="s">
        <v>1658</v>
      </c>
      <c r="E563" s="226" t="s">
        <v>1308</v>
      </c>
      <c r="F563" s="227">
        <v>115575.1</v>
      </c>
    </row>
    <row r="564" spans="1:6" ht="15.75" thickBot="1" x14ac:dyDescent="0.3">
      <c r="A564" s="223">
        <v>45730</v>
      </c>
      <c r="B564" s="224" t="s">
        <v>1908</v>
      </c>
      <c r="C564" s="224" t="s">
        <v>1835</v>
      </c>
      <c r="D564" s="225" t="s">
        <v>1909</v>
      </c>
      <c r="E564" s="226" t="s">
        <v>1910</v>
      </c>
      <c r="F564" s="227">
        <v>121083.34</v>
      </c>
    </row>
    <row r="565" spans="1:6" ht="15.75" thickBot="1" x14ac:dyDescent="0.3">
      <c r="A565" s="223">
        <v>45210</v>
      </c>
      <c r="B565" s="224" t="s">
        <v>1527</v>
      </c>
      <c r="C565" s="224"/>
      <c r="D565" s="225" t="s">
        <v>1528</v>
      </c>
      <c r="E565" s="226" t="s">
        <v>1529</v>
      </c>
      <c r="F565" s="227">
        <v>23600</v>
      </c>
    </row>
    <row r="566" spans="1:6" x14ac:dyDescent="0.25">
      <c r="A566" s="228">
        <v>45343</v>
      </c>
      <c r="B566" s="229" t="s">
        <v>1531</v>
      </c>
      <c r="C566" s="229"/>
      <c r="D566" s="230" t="s">
        <v>1530</v>
      </c>
      <c r="E566" s="231" t="s">
        <v>978</v>
      </c>
      <c r="F566" s="232">
        <v>1119038.25</v>
      </c>
    </row>
    <row r="567" spans="1:6" x14ac:dyDescent="0.25">
      <c r="A567" s="233">
        <v>45398</v>
      </c>
      <c r="B567" s="134" t="s">
        <v>1532</v>
      </c>
      <c r="C567" s="134"/>
      <c r="D567" s="125" t="s">
        <v>1530</v>
      </c>
      <c r="E567" s="135" t="s">
        <v>978</v>
      </c>
      <c r="F567" s="234">
        <v>900000</v>
      </c>
    </row>
    <row r="568" spans="1:6" x14ac:dyDescent="0.25">
      <c r="A568" s="233">
        <v>45426</v>
      </c>
      <c r="B568" s="134" t="s">
        <v>1533</v>
      </c>
      <c r="C568" s="134"/>
      <c r="D568" s="125" t="s">
        <v>1530</v>
      </c>
      <c r="E568" s="135" t="s">
        <v>978</v>
      </c>
      <c r="F568" s="234">
        <v>300000</v>
      </c>
    </row>
    <row r="569" spans="1:6" ht="15.75" thickBot="1" x14ac:dyDescent="0.3">
      <c r="A569" s="235">
        <v>45526</v>
      </c>
      <c r="B569" s="236" t="s">
        <v>1534</v>
      </c>
      <c r="C569" s="236"/>
      <c r="D569" s="237" t="s">
        <v>1530</v>
      </c>
      <c r="E569" s="238" t="s">
        <v>978</v>
      </c>
      <c r="F569" s="239">
        <v>1932206.05</v>
      </c>
    </row>
    <row r="570" spans="1:6" ht="15.75" thickBot="1" x14ac:dyDescent="0.3">
      <c r="A570" s="223">
        <v>45254</v>
      </c>
      <c r="B570" s="224" t="s">
        <v>1535</v>
      </c>
      <c r="C570" s="224"/>
      <c r="D570" s="225" t="s">
        <v>1536</v>
      </c>
      <c r="E570" s="226" t="s">
        <v>1537</v>
      </c>
      <c r="F570" s="227">
        <v>33000</v>
      </c>
    </row>
    <row r="571" spans="1:6" x14ac:dyDescent="0.25">
      <c r="A571" s="228">
        <v>44305</v>
      </c>
      <c r="B571" s="243" t="s">
        <v>1538</v>
      </c>
      <c r="C571" s="243"/>
      <c r="D571" s="230" t="s">
        <v>1539</v>
      </c>
      <c r="E571" s="231" t="s">
        <v>1540</v>
      </c>
      <c r="F571" s="232">
        <v>8000</v>
      </c>
    </row>
    <row r="572" spans="1:6" x14ac:dyDescent="0.25">
      <c r="A572" s="233">
        <v>44319</v>
      </c>
      <c r="B572" s="136" t="s">
        <v>1039</v>
      </c>
      <c r="C572" s="136"/>
      <c r="D572" s="125" t="s">
        <v>1539</v>
      </c>
      <c r="E572" s="135" t="s">
        <v>1540</v>
      </c>
      <c r="F572" s="234">
        <v>8000</v>
      </c>
    </row>
    <row r="573" spans="1:6" x14ac:dyDescent="0.25">
      <c r="A573" s="233">
        <v>44334</v>
      </c>
      <c r="B573" s="136" t="s">
        <v>1400</v>
      </c>
      <c r="C573" s="136"/>
      <c r="D573" s="125" t="s">
        <v>1539</v>
      </c>
      <c r="E573" s="135" t="s">
        <v>1540</v>
      </c>
      <c r="F573" s="234">
        <v>8000</v>
      </c>
    </row>
    <row r="574" spans="1:6" x14ac:dyDescent="0.25">
      <c r="A574" s="233">
        <v>44334</v>
      </c>
      <c r="B574" s="136" t="s">
        <v>1401</v>
      </c>
      <c r="C574" s="136"/>
      <c r="D574" s="125" t="s">
        <v>1539</v>
      </c>
      <c r="E574" s="135" t="s">
        <v>1540</v>
      </c>
      <c r="F574" s="234">
        <v>8000</v>
      </c>
    </row>
    <row r="575" spans="1:6" x14ac:dyDescent="0.25">
      <c r="A575" s="233">
        <v>44351</v>
      </c>
      <c r="B575" s="136" t="s">
        <v>1402</v>
      </c>
      <c r="C575" s="136"/>
      <c r="D575" s="125" t="s">
        <v>1539</v>
      </c>
      <c r="E575" s="135" t="s">
        <v>1540</v>
      </c>
      <c r="F575" s="234">
        <v>8000</v>
      </c>
    </row>
    <row r="576" spans="1:6" x14ac:dyDescent="0.25">
      <c r="A576" s="233">
        <v>44355</v>
      </c>
      <c r="B576" s="136" t="s">
        <v>1405</v>
      </c>
      <c r="C576" s="136"/>
      <c r="D576" s="125" t="s">
        <v>1539</v>
      </c>
      <c r="E576" s="135" t="s">
        <v>1540</v>
      </c>
      <c r="F576" s="234">
        <v>8000</v>
      </c>
    </row>
    <row r="577" spans="1:6" x14ac:dyDescent="0.25">
      <c r="A577" s="233">
        <v>44364</v>
      </c>
      <c r="B577" s="136" t="s">
        <v>1403</v>
      </c>
      <c r="C577" s="136"/>
      <c r="D577" s="125" t="s">
        <v>1539</v>
      </c>
      <c r="E577" s="135" t="s">
        <v>1540</v>
      </c>
      <c r="F577" s="234">
        <v>8000</v>
      </c>
    </row>
    <row r="578" spans="1:6" ht="15.75" thickBot="1" x14ac:dyDescent="0.3">
      <c r="A578" s="235">
        <v>44561</v>
      </c>
      <c r="B578" s="246" t="s">
        <v>1406</v>
      </c>
      <c r="C578" s="246"/>
      <c r="D578" s="237" t="s">
        <v>1539</v>
      </c>
      <c r="E578" s="238" t="s">
        <v>1090</v>
      </c>
      <c r="F578" s="239">
        <v>8000</v>
      </c>
    </row>
    <row r="579" spans="1:6" x14ac:dyDescent="0.25">
      <c r="A579" s="228">
        <v>44987</v>
      </c>
      <c r="B579" s="229" t="s">
        <v>1541</v>
      </c>
      <c r="C579" s="229"/>
      <c r="D579" s="230" t="s">
        <v>1542</v>
      </c>
      <c r="E579" s="231" t="s">
        <v>975</v>
      </c>
      <c r="F579" s="232">
        <v>20408.849999999999</v>
      </c>
    </row>
    <row r="580" spans="1:6" x14ac:dyDescent="0.25">
      <c r="A580" s="233">
        <v>45026</v>
      </c>
      <c r="B580" s="134" t="s">
        <v>1543</v>
      </c>
      <c r="C580" s="134"/>
      <c r="D580" s="125" t="s">
        <v>1542</v>
      </c>
      <c r="E580" s="135" t="s">
        <v>975</v>
      </c>
      <c r="F580" s="234">
        <v>20408.849999999999</v>
      </c>
    </row>
    <row r="581" spans="1:6" x14ac:dyDescent="0.25">
      <c r="A581" s="233">
        <v>45369</v>
      </c>
      <c r="B581" s="134" t="s">
        <v>1544</v>
      </c>
      <c r="C581" s="134"/>
      <c r="D581" s="125" t="s">
        <v>1542</v>
      </c>
      <c r="E581" s="135" t="s">
        <v>975</v>
      </c>
      <c r="F581" s="234">
        <v>326403</v>
      </c>
    </row>
    <row r="582" spans="1:6" x14ac:dyDescent="0.25">
      <c r="A582" s="233">
        <v>45517</v>
      </c>
      <c r="B582" s="134" t="s">
        <v>1547</v>
      </c>
      <c r="C582" s="134"/>
      <c r="D582" s="125" t="s">
        <v>1542</v>
      </c>
      <c r="E582" s="135" t="s">
        <v>973</v>
      </c>
      <c r="F582" s="234">
        <v>1293421.74</v>
      </c>
    </row>
    <row r="583" spans="1:6" x14ac:dyDescent="0.25">
      <c r="A583" s="233">
        <v>45531</v>
      </c>
      <c r="B583" s="134" t="s">
        <v>1548</v>
      </c>
      <c r="C583" s="134"/>
      <c r="D583" s="125" t="s">
        <v>1542</v>
      </c>
      <c r="E583" s="135" t="s">
        <v>973</v>
      </c>
      <c r="F583" s="234">
        <v>80154.539999999994</v>
      </c>
    </row>
    <row r="584" spans="1:6" x14ac:dyDescent="0.25">
      <c r="A584" s="233">
        <v>45544</v>
      </c>
      <c r="B584" s="134" t="s">
        <v>1549</v>
      </c>
      <c r="C584" s="134"/>
      <c r="D584" s="125" t="s">
        <v>1542</v>
      </c>
      <c r="E584" s="135" t="s">
        <v>975</v>
      </c>
      <c r="F584" s="234">
        <v>218316</v>
      </c>
    </row>
    <row r="585" spans="1:6" x14ac:dyDescent="0.25">
      <c r="A585" s="233">
        <v>45579</v>
      </c>
      <c r="B585" s="134" t="s">
        <v>1550</v>
      </c>
      <c r="C585" s="134"/>
      <c r="D585" s="125" t="s">
        <v>1542</v>
      </c>
      <c r="E585" s="135" t="s">
        <v>978</v>
      </c>
      <c r="F585" s="234">
        <v>527619.31000000006</v>
      </c>
    </row>
    <row r="586" spans="1:6" x14ac:dyDescent="0.25">
      <c r="A586" s="233">
        <v>45597</v>
      </c>
      <c r="B586" s="134" t="s">
        <v>1551</v>
      </c>
      <c r="C586" s="134"/>
      <c r="D586" s="125" t="s">
        <v>1542</v>
      </c>
      <c r="E586" s="135" t="s">
        <v>978</v>
      </c>
      <c r="F586" s="234">
        <v>158497.60000000001</v>
      </c>
    </row>
    <row r="587" spans="1:6" x14ac:dyDescent="0.25">
      <c r="A587" s="233">
        <v>45609</v>
      </c>
      <c r="B587" s="134" t="s">
        <v>1552</v>
      </c>
      <c r="C587" s="134"/>
      <c r="D587" s="125" t="s">
        <v>1542</v>
      </c>
      <c r="E587" s="135" t="s">
        <v>973</v>
      </c>
      <c r="F587" s="234">
        <v>835417.1</v>
      </c>
    </row>
    <row r="588" spans="1:6" x14ac:dyDescent="0.25">
      <c r="A588" s="233">
        <v>45629</v>
      </c>
      <c r="B588" s="134" t="s">
        <v>1659</v>
      </c>
      <c r="C588" s="134"/>
      <c r="D588" s="125" t="s">
        <v>1542</v>
      </c>
      <c r="E588" s="135" t="s">
        <v>978</v>
      </c>
      <c r="F588" s="234">
        <v>1087483.97</v>
      </c>
    </row>
    <row r="589" spans="1:6" x14ac:dyDescent="0.25">
      <c r="A589" s="233">
        <v>45645</v>
      </c>
      <c r="B589" s="134" t="s">
        <v>1660</v>
      </c>
      <c r="C589" s="134"/>
      <c r="D589" s="125" t="s">
        <v>1542</v>
      </c>
      <c r="E589" s="135" t="s">
        <v>975</v>
      </c>
      <c r="F589" s="234">
        <v>82411.55</v>
      </c>
    </row>
    <row r="590" spans="1:6" x14ac:dyDescent="0.25">
      <c r="A590" s="233">
        <v>45664</v>
      </c>
      <c r="B590" s="134" t="s">
        <v>1715</v>
      </c>
      <c r="C590" s="134" t="s">
        <v>1716</v>
      </c>
      <c r="D590" s="125" t="s">
        <v>1542</v>
      </c>
      <c r="E590" s="135" t="s">
        <v>973</v>
      </c>
      <c r="F590" s="234">
        <v>64533.4</v>
      </c>
    </row>
    <row r="591" spans="1:6" x14ac:dyDescent="0.25">
      <c r="A591" s="233">
        <v>45664</v>
      </c>
      <c r="B591" s="134" t="s">
        <v>1717</v>
      </c>
      <c r="C591" s="134" t="s">
        <v>1718</v>
      </c>
      <c r="D591" s="125" t="s">
        <v>1542</v>
      </c>
      <c r="E591" s="135" t="s">
        <v>975</v>
      </c>
      <c r="F591" s="234">
        <v>1249130</v>
      </c>
    </row>
    <row r="592" spans="1:6" x14ac:dyDescent="0.25">
      <c r="A592" s="233">
        <v>45665</v>
      </c>
      <c r="B592" s="134" t="s">
        <v>1719</v>
      </c>
      <c r="C592" s="134" t="s">
        <v>1716</v>
      </c>
      <c r="D592" s="125" t="s">
        <v>1542</v>
      </c>
      <c r="E592" s="135" t="s">
        <v>975</v>
      </c>
      <c r="F592" s="234">
        <v>54193.75</v>
      </c>
    </row>
    <row r="593" spans="1:6" x14ac:dyDescent="0.25">
      <c r="A593" s="233">
        <v>45670</v>
      </c>
      <c r="B593" s="134" t="s">
        <v>1911</v>
      </c>
      <c r="C593" s="134" t="s">
        <v>1716</v>
      </c>
      <c r="D593" s="125" t="s">
        <v>1542</v>
      </c>
      <c r="E593" s="135" t="s">
        <v>975</v>
      </c>
      <c r="F593" s="234">
        <v>70398.720000000001</v>
      </c>
    </row>
    <row r="594" spans="1:6" x14ac:dyDescent="0.25">
      <c r="A594" s="233">
        <v>45699</v>
      </c>
      <c r="B594" s="134" t="s">
        <v>1912</v>
      </c>
      <c r="C594" s="134" t="s">
        <v>1913</v>
      </c>
      <c r="D594" s="125" t="s">
        <v>1542</v>
      </c>
      <c r="E594" s="135" t="s">
        <v>1746</v>
      </c>
      <c r="F594" s="234">
        <v>272398.8</v>
      </c>
    </row>
    <row r="595" spans="1:6" x14ac:dyDescent="0.25">
      <c r="A595" s="233">
        <v>45699</v>
      </c>
      <c r="B595" s="134" t="s">
        <v>1914</v>
      </c>
      <c r="C595" s="134" t="s">
        <v>1913</v>
      </c>
      <c r="D595" s="125" t="s">
        <v>1542</v>
      </c>
      <c r="E595" s="135" t="s">
        <v>1746</v>
      </c>
      <c r="F595" s="234">
        <v>78687</v>
      </c>
    </row>
    <row r="596" spans="1:6" ht="15.75" thickBot="1" x14ac:dyDescent="0.3">
      <c r="A596" s="235">
        <v>45705</v>
      </c>
      <c r="B596" s="236" t="s">
        <v>1915</v>
      </c>
      <c r="C596" s="236" t="s">
        <v>1916</v>
      </c>
      <c r="D596" s="237" t="s">
        <v>1542</v>
      </c>
      <c r="E596" s="238" t="s">
        <v>978</v>
      </c>
      <c r="F596" s="239">
        <v>190000</v>
      </c>
    </row>
    <row r="597" spans="1:6" x14ac:dyDescent="0.25">
      <c r="A597" s="228">
        <v>45475</v>
      </c>
      <c r="B597" s="229" t="s">
        <v>1553</v>
      </c>
      <c r="C597" s="229"/>
      <c r="D597" s="230" t="s">
        <v>1554</v>
      </c>
      <c r="E597" s="231" t="s">
        <v>973</v>
      </c>
      <c r="F597" s="232">
        <v>45000</v>
      </c>
    </row>
    <row r="598" spans="1:6" x14ac:dyDescent="0.25">
      <c r="A598" s="233">
        <v>45639</v>
      </c>
      <c r="B598" s="134" t="s">
        <v>1661</v>
      </c>
      <c r="C598" s="134"/>
      <c r="D598" s="125" t="s">
        <v>1554</v>
      </c>
      <c r="E598" s="135" t="s">
        <v>978</v>
      </c>
      <c r="F598" s="234">
        <v>46728</v>
      </c>
    </row>
    <row r="599" spans="1:6" x14ac:dyDescent="0.25">
      <c r="A599" s="233">
        <v>45702</v>
      </c>
      <c r="B599" s="134" t="s">
        <v>1917</v>
      </c>
      <c r="C599" s="134" t="s">
        <v>1918</v>
      </c>
      <c r="D599" s="125" t="s">
        <v>1554</v>
      </c>
      <c r="E599" s="135" t="s">
        <v>973</v>
      </c>
      <c r="F599" s="234">
        <v>18950</v>
      </c>
    </row>
    <row r="600" spans="1:6" ht="15.75" thickBot="1" x14ac:dyDescent="0.3">
      <c r="A600" s="235">
        <v>45721</v>
      </c>
      <c r="B600" s="236" t="s">
        <v>1919</v>
      </c>
      <c r="C600" s="236" t="s">
        <v>1920</v>
      </c>
      <c r="D600" s="237" t="s">
        <v>1554</v>
      </c>
      <c r="E600" s="238" t="s">
        <v>1740</v>
      </c>
      <c r="F600" s="239">
        <v>75000</v>
      </c>
    </row>
    <row r="601" spans="1:6" ht="15.75" thickBot="1" x14ac:dyDescent="0.3">
      <c r="A601" s="223">
        <v>45631</v>
      </c>
      <c r="B601" s="224" t="s">
        <v>997</v>
      </c>
      <c r="C601" s="224"/>
      <c r="D601" s="225" t="s">
        <v>1662</v>
      </c>
      <c r="E601" s="226" t="s">
        <v>978</v>
      </c>
      <c r="F601" s="227">
        <v>67500</v>
      </c>
    </row>
    <row r="602" spans="1:6" ht="15.75" thickBot="1" x14ac:dyDescent="0.3">
      <c r="A602" s="223">
        <v>45513</v>
      </c>
      <c r="B602" s="224" t="s">
        <v>1253</v>
      </c>
      <c r="C602" s="224"/>
      <c r="D602" s="225" t="s">
        <v>1555</v>
      </c>
      <c r="E602" s="226" t="s">
        <v>1556</v>
      </c>
      <c r="F602" s="227">
        <v>241900</v>
      </c>
    </row>
    <row r="603" spans="1:6" ht="15.75" thickBot="1" x14ac:dyDescent="0.3">
      <c r="A603" s="223">
        <v>44162</v>
      </c>
      <c r="B603" s="244" t="s">
        <v>1557</v>
      </c>
      <c r="C603" s="244"/>
      <c r="D603" s="225" t="s">
        <v>1558</v>
      </c>
      <c r="E603" s="251" t="s">
        <v>973</v>
      </c>
      <c r="F603" s="252">
        <v>154800</v>
      </c>
    </row>
    <row r="604" spans="1:6" ht="15.75" thickBot="1" x14ac:dyDescent="0.3">
      <c r="A604" s="223">
        <v>45607</v>
      </c>
      <c r="B604" s="224" t="s">
        <v>1523</v>
      </c>
      <c r="C604" s="224"/>
      <c r="D604" s="225" t="s">
        <v>1559</v>
      </c>
      <c r="E604" s="226" t="s">
        <v>1560</v>
      </c>
      <c r="F604" s="227">
        <v>27499.9</v>
      </c>
    </row>
    <row r="605" spans="1:6" ht="15.75" thickBot="1" x14ac:dyDescent="0.3">
      <c r="A605" s="299"/>
      <c r="B605" s="16"/>
      <c r="C605" s="16"/>
      <c r="D605" s="300" t="s">
        <v>1921</v>
      </c>
      <c r="E605" s="301"/>
      <c r="F605" s="302">
        <f>SUM(F10:F604)</f>
        <v>144709729.90999994</v>
      </c>
    </row>
    <row r="607" spans="1:6" x14ac:dyDescent="0.25">
      <c r="F607" s="10"/>
    </row>
    <row r="608" spans="1:6" x14ac:dyDescent="0.25">
      <c r="D608" s="303"/>
      <c r="E608" s="304"/>
      <c r="F608" s="304"/>
    </row>
    <row r="609" spans="1:6" x14ac:dyDescent="0.25">
      <c r="A609" s="305"/>
      <c r="B609" s="303"/>
      <c r="C609" s="303"/>
      <c r="D609" s="306"/>
      <c r="E609" s="304"/>
      <c r="F609" s="304"/>
    </row>
    <row r="610" spans="1:6" ht="32.25" thickBot="1" x14ac:dyDescent="0.3">
      <c r="A610" s="282" t="s">
        <v>125</v>
      </c>
      <c r="B610" s="283" t="s">
        <v>126</v>
      </c>
      <c r="C610" s="283" t="s">
        <v>1733</v>
      </c>
      <c r="D610" s="284" t="s">
        <v>1922</v>
      </c>
      <c r="E610" s="284" t="s">
        <v>127</v>
      </c>
      <c r="F610" s="285" t="s">
        <v>128</v>
      </c>
    </row>
    <row r="611" spans="1:6" x14ac:dyDescent="0.25">
      <c r="A611" s="228">
        <v>44719</v>
      </c>
      <c r="B611" s="243" t="s">
        <v>1369</v>
      </c>
      <c r="C611" s="243"/>
      <c r="D611" s="230" t="s">
        <v>1370</v>
      </c>
      <c r="E611" s="247" t="s">
        <v>973</v>
      </c>
      <c r="F611" s="307">
        <v>178704</v>
      </c>
    </row>
    <row r="612" spans="1:6" x14ac:dyDescent="0.25">
      <c r="A612" s="233">
        <v>44749</v>
      </c>
      <c r="B612" s="136" t="s">
        <v>1371</v>
      </c>
      <c r="C612" s="136"/>
      <c r="D612" s="125" t="s">
        <v>1370</v>
      </c>
      <c r="E612" s="138" t="s">
        <v>973</v>
      </c>
      <c r="F612" s="308">
        <v>118368</v>
      </c>
    </row>
    <row r="613" spans="1:6" x14ac:dyDescent="0.25">
      <c r="A613" s="233">
        <v>44761</v>
      </c>
      <c r="B613" s="136" t="s">
        <v>1372</v>
      </c>
      <c r="C613" s="136"/>
      <c r="D613" s="125" t="s">
        <v>1370</v>
      </c>
      <c r="E613" s="138" t="s">
        <v>1063</v>
      </c>
      <c r="F613" s="308">
        <v>678892.5</v>
      </c>
    </row>
    <row r="614" spans="1:6" x14ac:dyDescent="0.25">
      <c r="A614" s="233">
        <v>44761</v>
      </c>
      <c r="B614" s="136" t="s">
        <v>1373</v>
      </c>
      <c r="C614" s="136"/>
      <c r="D614" s="125" t="s">
        <v>1370</v>
      </c>
      <c r="E614" s="138" t="s">
        <v>973</v>
      </c>
      <c r="F614" s="308">
        <v>1860</v>
      </c>
    </row>
    <row r="615" spans="1:6" x14ac:dyDescent="0.25">
      <c r="A615" s="233">
        <v>44782</v>
      </c>
      <c r="B615" s="136" t="s">
        <v>1374</v>
      </c>
      <c r="C615" s="136"/>
      <c r="D615" s="125" t="s">
        <v>1370</v>
      </c>
      <c r="E615" s="138" t="s">
        <v>973</v>
      </c>
      <c r="F615" s="308">
        <v>58860</v>
      </c>
    </row>
    <row r="616" spans="1:6" x14ac:dyDescent="0.25">
      <c r="A616" s="242">
        <v>44810</v>
      </c>
      <c r="B616" s="134" t="s">
        <v>1375</v>
      </c>
      <c r="C616" s="134"/>
      <c r="D616" s="125" t="s">
        <v>1370</v>
      </c>
      <c r="E616" s="135" t="s">
        <v>973</v>
      </c>
      <c r="F616" s="309">
        <v>27216</v>
      </c>
    </row>
    <row r="617" spans="1:6" x14ac:dyDescent="0.25">
      <c r="A617" s="242">
        <v>44825</v>
      </c>
      <c r="B617" s="134" t="s">
        <v>1376</v>
      </c>
      <c r="C617" s="134"/>
      <c r="D617" s="125" t="s">
        <v>1370</v>
      </c>
      <c r="E617" s="135" t="s">
        <v>973</v>
      </c>
      <c r="F617" s="309">
        <v>2418</v>
      </c>
    </row>
    <row r="618" spans="1:6" x14ac:dyDescent="0.25">
      <c r="A618" s="242">
        <v>44825</v>
      </c>
      <c r="B618" s="134" t="s">
        <v>1377</v>
      </c>
      <c r="C618" s="134"/>
      <c r="D618" s="125" t="s">
        <v>1370</v>
      </c>
      <c r="E618" s="135" t="s">
        <v>978</v>
      </c>
      <c r="F618" s="309">
        <v>419722.4</v>
      </c>
    </row>
    <row r="619" spans="1:6" ht="15.75" thickBot="1" x14ac:dyDescent="0.3">
      <c r="A619" s="310">
        <v>44852</v>
      </c>
      <c r="B619" s="289" t="s">
        <v>1378</v>
      </c>
      <c r="C619" s="289"/>
      <c r="D619" s="290" t="s">
        <v>1370</v>
      </c>
      <c r="E619" s="291" t="s">
        <v>978</v>
      </c>
      <c r="F619" s="239">
        <v>484503</v>
      </c>
    </row>
    <row r="620" spans="1:6" ht="15.75" thickBot="1" x14ac:dyDescent="0.3">
      <c r="D620" s="300" t="s">
        <v>1923</v>
      </c>
      <c r="E620" s="311"/>
      <c r="F620" s="312">
        <f>SUM(F611:F619)</f>
        <v>1970543.9</v>
      </c>
    </row>
    <row r="621" spans="1:6" ht="15.75" thickBot="1" x14ac:dyDescent="0.3"/>
    <row r="622" spans="1:6" ht="15.75" thickBot="1" x14ac:dyDescent="0.3">
      <c r="E622" s="300" t="s">
        <v>1924</v>
      </c>
      <c r="F622" s="313">
        <f>F605+F620</f>
        <v>146680273.80999994</v>
      </c>
    </row>
    <row r="629" spans="1:4" x14ac:dyDescent="0.25">
      <c r="A629" s="9" t="s">
        <v>1925</v>
      </c>
      <c r="D629" s="9" t="s">
        <v>1926</v>
      </c>
    </row>
    <row r="630" spans="1:4" x14ac:dyDescent="0.25">
      <c r="A630" s="9" t="s">
        <v>1927</v>
      </c>
      <c r="D630" s="9" t="s">
        <v>1928</v>
      </c>
    </row>
  </sheetData>
  <sheetProtection sheet="1" objects="1" scenarios="1"/>
  <autoFilter ref="A9:F698" xr:uid="{00000000-0001-0000-0A00-000000000000}"/>
  <mergeCells count="5">
    <mergeCell ref="A1:F1"/>
    <mergeCell ref="A2:F2"/>
    <mergeCell ref="A3:F3"/>
    <mergeCell ref="A4:F4"/>
    <mergeCell ref="A5:F5"/>
  </mergeCells>
  <pageMargins left="0" right="0" top="0.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BALANCE GENERAL</vt:lpstr>
      <vt:lpstr>NOTAS ojo 7-14</vt:lpstr>
      <vt:lpstr>Inv. Medicamentos</vt:lpstr>
      <vt:lpstr>Inv. Materiales Gastables</vt:lpstr>
      <vt:lpstr>Nota PPE</vt:lpstr>
      <vt:lpstr>CUENTAS  POR PAGAR</vt:lpstr>
      <vt:lpstr>'BALANCE GENERAL'!Área_de_impresión</vt:lpstr>
      <vt:lpstr>'CUENTAS  POR PAGAR'!Área_de_impresión</vt:lpstr>
      <vt:lpstr>'Inv. Materiales Gastables'!Área_de_impresión</vt:lpstr>
      <vt:lpstr>'Inv. Medicamentos'!Área_de_impresión</vt:lpstr>
      <vt:lpstr>'NOTAS ojo 7-14'!Área_de_impresión</vt:lpstr>
      <vt:lpstr>'BALANCE GENERAL'!Títulos_a_imprimir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Jose Villabrille Mendez</cp:lastModifiedBy>
  <cp:revision/>
  <cp:lastPrinted>2025-04-10T13:57:38Z</cp:lastPrinted>
  <dcterms:created xsi:type="dcterms:W3CDTF">2018-05-02T13:48:18Z</dcterms:created>
  <dcterms:modified xsi:type="dcterms:W3CDTF">2025-04-10T13:59:57Z</dcterms:modified>
  <cp:category/>
  <cp:contentStatus/>
</cp:coreProperties>
</file>