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ENERO-2022" sheetId="19" r:id="rId1"/>
  </sheets>
  <definedNames>
    <definedName name="_xlnm.Print_Area" localSheetId="0">'EJECUCION ENERO-2022'!$A$1:$N$109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9" l="1"/>
  <c r="E35" i="19"/>
  <c r="E26" i="19"/>
  <c r="E25" i="19"/>
  <c r="E22" i="19"/>
  <c r="E14" i="19"/>
  <c r="E13" i="19"/>
  <c r="E32" i="19" l="1"/>
  <c r="E19" i="19"/>
  <c r="E17" i="19" l="1"/>
  <c r="D17" i="19" l="1"/>
  <c r="D14" i="19"/>
  <c r="D13" i="19"/>
  <c r="C17" i="19" l="1"/>
  <c r="C14" i="19"/>
  <c r="B75" i="19"/>
  <c r="B74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B72" i="19" s="1"/>
  <c r="C72" i="19"/>
  <c r="B71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 s="1"/>
  <c r="B68" i="19"/>
  <c r="B67" i="19"/>
  <c r="B66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 s="1"/>
  <c r="B63" i="19"/>
  <c r="B62" i="19"/>
  <c r="B61" i="19"/>
  <c r="B60" i="19"/>
  <c r="B59" i="19"/>
  <c r="B58" i="19"/>
  <c r="B57" i="19"/>
  <c r="B56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3" i="19"/>
  <c r="B52" i="19"/>
  <c r="B51" i="19"/>
  <c r="B50" i="19"/>
  <c r="B49" i="19"/>
  <c r="B48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B45" i="19"/>
  <c r="B44" i="19"/>
  <c r="B43" i="19"/>
  <c r="B42" i="19"/>
  <c r="B41" i="19"/>
  <c r="B40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 s="1"/>
  <c r="C37" i="19"/>
  <c r="B37" i="19" s="1"/>
  <c r="B36" i="19"/>
  <c r="B35" i="19"/>
  <c r="B34" i="19"/>
  <c r="B33" i="19"/>
  <c r="B32" i="19"/>
  <c r="B31" i="19"/>
  <c r="B30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7" i="19"/>
  <c r="C26" i="19"/>
  <c r="B26" i="19"/>
  <c r="B25" i="19"/>
  <c r="B24" i="19"/>
  <c r="B23" i="19"/>
  <c r="B22" i="19"/>
  <c r="B21" i="19"/>
  <c r="B20" i="19"/>
  <c r="B19" i="19"/>
  <c r="N18" i="19"/>
  <c r="M18" i="19"/>
  <c r="M76" i="19" s="1"/>
  <c r="L18" i="19"/>
  <c r="K18" i="19"/>
  <c r="J18" i="19"/>
  <c r="I18" i="19"/>
  <c r="I76" i="19" s="1"/>
  <c r="H18" i="19"/>
  <c r="G18" i="19"/>
  <c r="F18" i="19"/>
  <c r="E18" i="19"/>
  <c r="D18" i="19"/>
  <c r="C18" i="19"/>
  <c r="B17" i="19"/>
  <c r="B16" i="19"/>
  <c r="B15" i="19"/>
  <c r="B14" i="19"/>
  <c r="B13" i="19"/>
  <c r="N12" i="19"/>
  <c r="N76" i="19" s="1"/>
  <c r="M12" i="19"/>
  <c r="L12" i="19"/>
  <c r="L76" i="19" s="1"/>
  <c r="K12" i="19"/>
  <c r="K76" i="19" s="1"/>
  <c r="J12" i="19"/>
  <c r="J76" i="19" s="1"/>
  <c r="I12" i="19"/>
  <c r="H12" i="19"/>
  <c r="H76" i="19" s="1"/>
  <c r="G12" i="19"/>
  <c r="G76" i="19" s="1"/>
  <c r="F12" i="19"/>
  <c r="F76" i="19" s="1"/>
  <c r="E12" i="19"/>
  <c r="D12" i="19"/>
  <c r="C12" i="19"/>
  <c r="C76" i="19" s="1"/>
  <c r="B54" i="19" l="1"/>
  <c r="E76" i="19"/>
  <c r="B28" i="19"/>
  <c r="B18" i="19"/>
  <c r="D76" i="19"/>
  <c r="B12" i="19"/>
  <c r="B76" i="19" l="1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<sst xmlns="http://schemas.openxmlformats.org/spreadsheetml/2006/main" count="98" uniqueCount="98">
  <si>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</si>
  <si>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</si>
  <si>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</si>
  <si>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</si>
  <si>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</si>
  <si>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</si>
  <si>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</si>
  <si>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</si>
  <si>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</si>
  <si>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</si>
  <si>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</si>
  <si>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</si>
  <si>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</si>
  <si>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</si>
  <si>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</si>
  <si>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</si>
  <si>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</si>
  <si>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</si>
  <si>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</si>
  <si>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</si>
  <si>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</si>
  <si>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</si>
  <si>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</si>
  <si>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</si>
  <si>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</si>
  <si>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</si>
  <si>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</si>
  <si>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</si>
  <si>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</si>
  <si>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</si>
  <si>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</si>
  <si>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</si>
  <si>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</si>
  <si>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</si>
  <si>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</si>
  <si>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</si>
  <si>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</si>
  <si>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</si>
  <si>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</si>
  <si>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</si>
  <si>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</si>
  <si>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</si>
  <si>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</si>
  <si>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</si>
  <si>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</si>
  <si>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</si>
  <si>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</si>
  <si>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</si>
  <si>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</si>
  <si>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</si>
  <si>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</si>
  <si>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</si>
  <si>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</si>
  <si>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</si>
  <si>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</si>
  <si>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</si>
  <si>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</si>
  <si>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</si>
  <si>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</si>
  <si>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</si>
  <si>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</si>
  <si>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</si>
  <si>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</si>
  <si>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</si>
  <si>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</si>
  <si>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</si>
  <si>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</si>
  <si>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</si>
  <si>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</si>
  <si>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</si>
  <si>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</si>
  <si>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</si>
  <si>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</si>
  <si>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</si>
  <si>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</si>
  <si>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</si>
  <si>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</si>
  <si>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</si>
  <si>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</si>
  <si>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</si>
  <si>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</si>
  <si>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</si>
  <si>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</si>
  <si>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</si>
  <si>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</si>
  <si>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</si>
  <si>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</si>
  <si>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</si>
  <si>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</si>
  <si>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</si>
  <si>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</si>
  <si>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SERVICIO NACIONAL DE SALUD</t>
  </si>
  <si>
    <t>REGION</t>
  </si>
  <si>
    <t>Karla Massiel Gomez</t>
  </si>
  <si>
    <t>Lic. Francisco VillaBrille</t>
  </si>
  <si>
    <t>Preparado</t>
  </si>
  <si>
    <t>Revisado</t>
  </si>
  <si>
    <t>Ejecución de Gastos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</si>
</sst>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2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2" fillId="3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6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EF3ECAF-B740-4586-92DD-2F176ECCD4FA}"/>
            </a:ext>
          </a:extLst>
        </xdr:cNvPr>
        <xdr:cNvSpPr/>
      </xdr:nvSpPr>
      <xdr:spPr>
        <a:xfrm>
          <a:off x="14366048" y="208572"/>
          <a:ext cx="103433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4</xdr:row>
      <xdr:rowOff>9697</xdr:rowOff>
    </xdr:from>
    <xdr:to>
      <xdr:col>0</xdr:col>
      <xdr:colOff>1414731</xdr:colOff>
      <xdr:row>7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1238250</xdr:colOff>
      <xdr:row>0</xdr:row>
      <xdr:rowOff>38272</xdr:rowOff>
    </xdr:from>
    <xdr:to>
      <xdr:col>0</xdr:col>
      <xdr:colOff>3409950</xdr:colOff>
      <xdr:row>3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2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581025</xdr:colOff>
      <xdr:row>1</xdr:row>
      <xdr:rowOff>66675</xdr:rowOff>
    </xdr:from>
    <xdr:to>
      <xdr:col>6</xdr:col>
      <xdr:colOff>419100</xdr:colOff>
      <xdr:row>4</xdr:row>
      <xdr:rowOff>182035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0480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1171575</xdr:colOff>
      <xdr:row>92</xdr:row>
      <xdr:rowOff>19050</xdr:rowOff>
    </xdr:from>
    <xdr:to>
      <xdr:col>0</xdr:col>
      <xdr:colOff>2905125</xdr:colOff>
      <xdr:row>94</xdr:row>
      <xdr:rowOff>85725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7726025"/>
          <a:ext cx="17335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90</xdr:row>
      <xdr:rowOff>28575</xdr:rowOff>
    </xdr:from>
    <xdr:to>
      <xdr:col>3</xdr:col>
      <xdr:colOff>342900</xdr:colOff>
      <xdr:row>94</xdr:row>
      <xdr:rowOff>123825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5200650" y="173545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3181350</xdr:colOff>
      <xdr:row>88</xdr:row>
      <xdr:rowOff>95250</xdr:rowOff>
    </xdr:from>
    <xdr:to>
      <xdr:col>1</xdr:col>
      <xdr:colOff>914400</xdr:colOff>
      <xdr:row>97</xdr:row>
      <xdr:rowOff>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2" t="1714" r="6763" b="1142"/>
        <a:stretch/>
      </xdr:blipFill>
      <xdr:spPr bwMode="auto">
        <a:xfrm>
          <a:off x="3181350" y="17040225"/>
          <a:ext cx="1676400" cy="1619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A4" sqref="A4"/>
    </sheetView>
  </sheetViews>
  <sheetFormatPr baseColWidth="10" defaultRowHeight="15" x14ac:dyDescent="0.25"/>
  <cols>
    <col min="1" max="1" width="59.140625" customWidth="1"/>
    <col min="2" max="2" width="14.7109375" customWidth="1"/>
    <col min="3" max="3" width="15.42578125" customWidth="1"/>
    <col min="4" max="4" width="13.85546875" customWidth="1"/>
    <col min="5" max="5" width="15" customWidth="1"/>
  </cols>
  <sheetData>
    <row r="1" spans="1:14" ht="18.75" x14ac:dyDescent="0.25">
      <c r="A1" s="28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8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8.7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8.75" x14ac:dyDescent="0.25">
      <c r="A6" s="28" t="s">
        <v>92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5.75" x14ac:dyDescent="0.25">
      <c r="A7" s="29" t="s">
        <v>97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0" spans="1:14" ht="31.5" x14ac:dyDescent="0.25">
      <c r="A10" s="1" t="s">
        <v>0</v>
      </c>
      <c r="B10" s="2" t="s">
        <v>90</v>
      </c>
      <c r="C10" s="2" t="s">
        <v>78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88</v>
      </c>
      <c r="N10" s="2" t="s">
        <v>89</v>
      </c>
    </row>
    <row r="11" spans="1:14" x14ac:dyDescent="0.25">
      <c r="A11" s="19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20" t="s">
        <v>2</v>
      </c>
      <c r="B12" s="18">
        <f>SUM(C12:N12)</f>
        <v>92204068.099999994</v>
      </c>
      <c r="C12" s="12">
        <f>SUM(C13:C17)</f>
        <v>29621146.68</v>
      </c>
      <c r="D12" s="12">
        <f t="shared" ref="D12:N12" si="0">SUM(D13:D17)</f>
        <v>30893686.449999999</v>
      </c>
      <c r="E12" s="12">
        <f t="shared" si="0"/>
        <v>31689234.969999999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</row>
    <row r="13" spans="1:14" x14ac:dyDescent="0.25">
      <c r="A13" s="21" t="s">
        <v>3</v>
      </c>
      <c r="B13" s="13">
        <f>SUM(C13:N13)</f>
        <v>70350618.919999987</v>
      </c>
      <c r="C13" s="4">
        <v>16605951.199999999</v>
      </c>
      <c r="D13" s="26">
        <f>16962070.74+9007555.62+424585.57</f>
        <v>26394211.93</v>
      </c>
      <c r="E13" s="4">
        <f>17077596.94+10272858.85</f>
        <v>27350455.789999999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x14ac:dyDescent="0.25">
      <c r="A14" s="21" t="s">
        <v>4</v>
      </c>
      <c r="B14" s="13">
        <f t="shared" ref="B14:B17" si="1">SUM(C14:N14)</f>
        <v>10515111.18</v>
      </c>
      <c r="C14" s="4">
        <f>7724136.31+1028881.87+529031</f>
        <v>9282049.1799999997</v>
      </c>
      <c r="D14" s="4">
        <f>528031+177000</f>
        <v>705031</v>
      </c>
      <c r="E14" s="4">
        <f>66413+461618</f>
        <v>528031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x14ac:dyDescent="0.25">
      <c r="A15" s="21" t="s">
        <v>36</v>
      </c>
      <c r="B15" s="13">
        <f t="shared" si="1"/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21" t="s">
        <v>5</v>
      </c>
      <c r="B16" s="13">
        <f t="shared" si="1"/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21" t="s">
        <v>6</v>
      </c>
      <c r="B17" s="13">
        <f t="shared" si="1"/>
        <v>11338338</v>
      </c>
      <c r="C17" s="4">
        <f>1184280.93+2548865.37</f>
        <v>3733146.3</v>
      </c>
      <c r="D17" s="4">
        <f>2603616.81+1190826.71</f>
        <v>3794443.52</v>
      </c>
      <c r="E17" s="4">
        <f>2621285.57+1189462.61</f>
        <v>3810748.1799999997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x14ac:dyDescent="0.25">
      <c r="A18" s="20" t="s">
        <v>7</v>
      </c>
      <c r="B18" s="11">
        <f>SUM(C18:N18)</f>
        <v>12834383.630000001</v>
      </c>
      <c r="C18" s="12">
        <f>SUM(C19:C27)</f>
        <v>1464653.7</v>
      </c>
      <c r="D18" s="12">
        <f t="shared" ref="D18:N18" si="2">SUM(D19:D27)</f>
        <v>4508308.12</v>
      </c>
      <c r="E18" s="12">
        <f t="shared" si="2"/>
        <v>6861421.8100000005</v>
      </c>
      <c r="F18" s="12">
        <f t="shared" si="2"/>
        <v>0</v>
      </c>
      <c r="G18" s="12">
        <f t="shared" si="2"/>
        <v>0</v>
      </c>
      <c r="H18" s="12">
        <f t="shared" si="2"/>
        <v>0</v>
      </c>
      <c r="I18" s="12">
        <f t="shared" si="2"/>
        <v>0</v>
      </c>
      <c r="J18" s="12">
        <f t="shared" si="2"/>
        <v>0</v>
      </c>
      <c r="K18" s="12">
        <f t="shared" si="2"/>
        <v>0</v>
      </c>
      <c r="L18" s="12">
        <f t="shared" si="2"/>
        <v>0</v>
      </c>
      <c r="M18" s="12">
        <f t="shared" si="2"/>
        <v>0</v>
      </c>
      <c r="N18" s="12">
        <f t="shared" si="2"/>
        <v>0</v>
      </c>
    </row>
    <row r="19" spans="1:14" x14ac:dyDescent="0.25">
      <c r="A19" s="21" t="s">
        <v>8</v>
      </c>
      <c r="B19" s="13">
        <f t="shared" ref="B19:B27" si="3">SUM(C19:N19)</f>
        <v>2938942.77</v>
      </c>
      <c r="C19" s="4">
        <v>0</v>
      </c>
      <c r="D19" s="4">
        <v>1535753.29</v>
      </c>
      <c r="E19" s="4">
        <f>633417.08+769772.4</f>
        <v>1403189.48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x14ac:dyDescent="0.25">
      <c r="A20" s="21" t="s">
        <v>9</v>
      </c>
      <c r="B20" s="13">
        <f>SUM(C20:N20)</f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25">
      <c r="A21" s="21" t="s">
        <v>10</v>
      </c>
      <c r="B21" s="13">
        <f t="shared" si="3"/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25">
      <c r="A22" s="21" t="s">
        <v>11</v>
      </c>
      <c r="B22" s="13">
        <f t="shared" si="3"/>
        <v>104129.57</v>
      </c>
      <c r="C22" s="4">
        <v>2710</v>
      </c>
      <c r="D22" s="4">
        <v>97789.57</v>
      </c>
      <c r="E22" s="4">
        <f>3000+630</f>
        <v>3630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25">
      <c r="A23" s="21" t="s">
        <v>12</v>
      </c>
      <c r="B23" s="13">
        <f t="shared" si="3"/>
        <v>402000</v>
      </c>
      <c r="C23" s="4">
        <v>0</v>
      </c>
      <c r="D23" s="4">
        <v>401200</v>
      </c>
      <c r="E23" s="4">
        <v>800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5">
      <c r="A24" s="21" t="s">
        <v>13</v>
      </c>
      <c r="B24" s="13">
        <f t="shared" si="3"/>
        <v>1213071.69</v>
      </c>
      <c r="C24" s="4">
        <v>0</v>
      </c>
      <c r="D24" s="4">
        <v>450400.17</v>
      </c>
      <c r="E24" s="4">
        <v>762671.52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25">
      <c r="A25" s="21" t="s">
        <v>14</v>
      </c>
      <c r="B25" s="13">
        <f t="shared" si="3"/>
        <v>856249.6</v>
      </c>
      <c r="C25" s="4">
        <v>350</v>
      </c>
      <c r="D25" s="4">
        <v>293525</v>
      </c>
      <c r="E25" s="4">
        <f>118000+109911.1+5745+328718.5</f>
        <v>562374.6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x14ac:dyDescent="0.25">
      <c r="A26" s="21" t="s">
        <v>15</v>
      </c>
      <c r="B26" s="13">
        <f t="shared" si="3"/>
        <v>4299475.5</v>
      </c>
      <c r="C26" s="4">
        <f>460000+2500</f>
        <v>462500</v>
      </c>
      <c r="D26" s="4">
        <v>836783.79</v>
      </c>
      <c r="E26" s="4">
        <f>160000+788210+2700+979416+1069865.71</f>
        <v>3000191.71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x14ac:dyDescent="0.25">
      <c r="A27" s="21" t="s">
        <v>37</v>
      </c>
      <c r="B27" s="13">
        <f t="shared" si="3"/>
        <v>3020514.5</v>
      </c>
      <c r="C27" s="4">
        <v>999093.7</v>
      </c>
      <c r="D27" s="4">
        <v>892856.3</v>
      </c>
      <c r="E27" s="4">
        <v>1128564.5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5">
      <c r="A28" s="20" t="s">
        <v>16</v>
      </c>
      <c r="B28" s="11">
        <f>SUM(C28:N28)</f>
        <v>54285603.740000002</v>
      </c>
      <c r="C28" s="12">
        <f>SUM(C29:C37)</f>
        <v>119131.15</v>
      </c>
      <c r="D28" s="12">
        <f t="shared" ref="D28:M28" si="4">SUM(D29:D37)</f>
        <v>12402293.109999999</v>
      </c>
      <c r="E28" s="12">
        <f t="shared" si="4"/>
        <v>41764179.480000004</v>
      </c>
      <c r="F28" s="12">
        <f t="shared" si="4"/>
        <v>0</v>
      </c>
      <c r="G28" s="12">
        <f t="shared" si="4"/>
        <v>0</v>
      </c>
      <c r="H28" s="12">
        <f t="shared" si="4"/>
        <v>0</v>
      </c>
      <c r="I28" s="12">
        <f t="shared" si="4"/>
        <v>0</v>
      </c>
      <c r="J28" s="12">
        <f t="shared" si="4"/>
        <v>0</v>
      </c>
      <c r="K28" s="12">
        <f t="shared" si="4"/>
        <v>0</v>
      </c>
      <c r="L28" s="12">
        <f t="shared" si="4"/>
        <v>0</v>
      </c>
      <c r="M28" s="12">
        <f t="shared" si="4"/>
        <v>0</v>
      </c>
      <c r="N28" s="12">
        <f>SUM(N29:N37)</f>
        <v>0</v>
      </c>
    </row>
    <row r="29" spans="1:14" x14ac:dyDescent="0.25">
      <c r="A29" s="21" t="s">
        <v>17</v>
      </c>
      <c r="B29" s="13">
        <f t="shared" ref="B29:B35" si="5">SUM(C29:N29)</f>
        <v>145020</v>
      </c>
      <c r="C29" s="4">
        <v>0</v>
      </c>
      <c r="D29" s="4">
        <v>0</v>
      </c>
      <c r="E29" s="4">
        <v>145020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x14ac:dyDescent="0.25">
      <c r="A30" s="21" t="s">
        <v>18</v>
      </c>
      <c r="B30" s="13">
        <f t="shared" si="5"/>
        <v>936528.24</v>
      </c>
      <c r="C30" s="4"/>
      <c r="D30" s="4"/>
      <c r="E30" s="4">
        <v>936528.24</v>
      </c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21" t="s">
        <v>19</v>
      </c>
      <c r="B31" s="13">
        <f t="shared" si="5"/>
        <v>547059.80000000005</v>
      </c>
      <c r="C31" s="4"/>
      <c r="D31" s="4">
        <v>436611.8</v>
      </c>
      <c r="E31" s="4">
        <v>110448</v>
      </c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21" t="s">
        <v>20</v>
      </c>
      <c r="B32" s="13">
        <f t="shared" si="5"/>
        <v>14255659.43</v>
      </c>
      <c r="C32" s="4">
        <v>2000</v>
      </c>
      <c r="D32" s="4">
        <v>3962308.33</v>
      </c>
      <c r="E32" s="4">
        <f>3268351.1+6375000+648000</f>
        <v>10291351.1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x14ac:dyDescent="0.25">
      <c r="A33" s="21" t="s">
        <v>21</v>
      </c>
      <c r="B33" s="13">
        <f t="shared" si="5"/>
        <v>237577.94</v>
      </c>
      <c r="C33" s="4">
        <v>2550</v>
      </c>
      <c r="D33" s="4">
        <v>232467.14</v>
      </c>
      <c r="E33" s="4">
        <v>2560.8000000000002</v>
      </c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21" t="s">
        <v>22</v>
      </c>
      <c r="B34" s="13">
        <f t="shared" si="5"/>
        <v>280310.14</v>
      </c>
      <c r="C34" s="4"/>
      <c r="D34" s="4">
        <v>3186</v>
      </c>
      <c r="E34" s="4">
        <v>277124.14</v>
      </c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21" t="s">
        <v>23</v>
      </c>
      <c r="B35" s="13">
        <f t="shared" si="5"/>
        <v>15110737.65</v>
      </c>
      <c r="C35" s="4">
        <v>0</v>
      </c>
      <c r="D35" s="4">
        <v>2593536.06</v>
      </c>
      <c r="E35" s="4">
        <f>775701.93+11741499.66</f>
        <v>12517201.59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x14ac:dyDescent="0.25">
      <c r="A36" s="21" t="s">
        <v>38</v>
      </c>
      <c r="B36" s="13">
        <f>SUM(D36:N36)</f>
        <v>0</v>
      </c>
      <c r="C36" s="4"/>
      <c r="D36" s="4">
        <v>0</v>
      </c>
      <c r="E36" s="4">
        <v>0</v>
      </c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21" t="s">
        <v>24</v>
      </c>
      <c r="B37" s="13">
        <f>SUM(C37:N37)</f>
        <v>22772710.539999999</v>
      </c>
      <c r="C37" s="4">
        <f>5000.84+87200+2199.99+15800.32+4380</f>
        <v>114581.15</v>
      </c>
      <c r="D37" s="4">
        <v>5174183.78</v>
      </c>
      <c r="E37" s="4">
        <f>113598.6+1034788.1+15291536.06+374467.1+624302.75+22278.4+22974.6</f>
        <v>17483945.609999999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x14ac:dyDescent="0.25">
      <c r="A38" s="20" t="s">
        <v>25</v>
      </c>
      <c r="B38" s="18">
        <f>SUM(C38:N38)</f>
        <v>0</v>
      </c>
      <c r="C38" s="12">
        <f>SUM(C39:C45)</f>
        <v>0</v>
      </c>
      <c r="D38" s="12">
        <f t="shared" ref="D38:N38" si="6">SUM(D39:D45)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</row>
    <row r="39" spans="1:14" x14ac:dyDescent="0.25">
      <c r="A39" s="21" t="s">
        <v>26</v>
      </c>
      <c r="B39" s="13">
        <f>SUM(C39:N39)</f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25">
      <c r="A40" s="21" t="s">
        <v>39</v>
      </c>
      <c r="B40" s="13">
        <f t="shared" ref="B40:B45" si="7">SUM(C40:N40)</f>
        <v>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21" t="s">
        <v>40</v>
      </c>
      <c r="B41" s="13">
        <f t="shared" si="7"/>
        <v>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21" t="s">
        <v>41</v>
      </c>
      <c r="B42" s="13">
        <f t="shared" si="7"/>
        <v>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21" t="s">
        <v>42</v>
      </c>
      <c r="B43" s="13">
        <f t="shared" si="7"/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21" t="s">
        <v>27</v>
      </c>
      <c r="B44" s="13">
        <f t="shared" si="7"/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21" t="s">
        <v>43</v>
      </c>
      <c r="B45" s="13">
        <f t="shared" si="7"/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20" t="s">
        <v>44</v>
      </c>
      <c r="B46" s="11">
        <f>SUM(C46:N46)</f>
        <v>0</v>
      </c>
      <c r="C46" s="12">
        <f>SUM(C47:C53)</f>
        <v>0</v>
      </c>
      <c r="D46" s="12">
        <f t="shared" ref="D46:N46" si="8">SUM(D47:D53)</f>
        <v>0</v>
      </c>
      <c r="E46" s="12">
        <f t="shared" si="8"/>
        <v>0</v>
      </c>
      <c r="F46" s="12">
        <f t="shared" si="8"/>
        <v>0</v>
      </c>
      <c r="G46" s="12">
        <f t="shared" si="8"/>
        <v>0</v>
      </c>
      <c r="H46" s="12">
        <f t="shared" si="8"/>
        <v>0</v>
      </c>
      <c r="I46" s="12">
        <f t="shared" si="8"/>
        <v>0</v>
      </c>
      <c r="J46" s="12">
        <f t="shared" si="8"/>
        <v>0</v>
      </c>
      <c r="K46" s="12">
        <f t="shared" si="8"/>
        <v>0</v>
      </c>
      <c r="L46" s="12">
        <f t="shared" si="8"/>
        <v>0</v>
      </c>
      <c r="M46" s="12">
        <f t="shared" si="8"/>
        <v>0</v>
      </c>
      <c r="N46" s="12">
        <f t="shared" si="8"/>
        <v>0</v>
      </c>
    </row>
    <row r="47" spans="1:14" x14ac:dyDescent="0.25">
      <c r="A47" s="21" t="s">
        <v>45</v>
      </c>
      <c r="B47" s="13">
        <f t="shared" ref="B47:B52" si="9">SUM(C47:N47)</f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21" t="s">
        <v>46</v>
      </c>
      <c r="B48" s="13">
        <f t="shared" si="9"/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21" t="s">
        <v>47</v>
      </c>
      <c r="B49" s="13">
        <f t="shared" si="9"/>
        <v>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21" t="s">
        <v>48</v>
      </c>
      <c r="B50" s="13">
        <f t="shared" si="9"/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21" t="s">
        <v>49</v>
      </c>
      <c r="B51" s="13">
        <f t="shared" si="9"/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21" t="s">
        <v>50</v>
      </c>
      <c r="B52" s="13">
        <f t="shared" si="9"/>
        <v>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21" t="s">
        <v>51</v>
      </c>
      <c r="B53" s="13">
        <f>SUM(C53:N53)</f>
        <v>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20" t="s">
        <v>28</v>
      </c>
      <c r="B54" s="11">
        <f>SUM(C54:N54)</f>
        <v>33540242.420000002</v>
      </c>
      <c r="C54" s="12">
        <f>SUM(C55:C63)</f>
        <v>0</v>
      </c>
      <c r="D54" s="12">
        <f t="shared" ref="D54:N54" si="10">SUM(D55:D63)</f>
        <v>879000</v>
      </c>
      <c r="E54" s="12">
        <f t="shared" si="10"/>
        <v>32661242.420000002</v>
      </c>
      <c r="F54" s="12">
        <f t="shared" si="10"/>
        <v>0</v>
      </c>
      <c r="G54" s="12">
        <f t="shared" si="10"/>
        <v>0</v>
      </c>
      <c r="H54" s="12">
        <f t="shared" si="10"/>
        <v>0</v>
      </c>
      <c r="I54" s="12">
        <f t="shared" si="10"/>
        <v>0</v>
      </c>
      <c r="J54" s="12">
        <f t="shared" si="10"/>
        <v>0</v>
      </c>
      <c r="K54" s="12">
        <f t="shared" si="10"/>
        <v>0</v>
      </c>
      <c r="L54" s="12">
        <f t="shared" si="10"/>
        <v>0</v>
      </c>
      <c r="M54" s="12">
        <f t="shared" si="10"/>
        <v>0</v>
      </c>
      <c r="N54" s="12">
        <f t="shared" si="10"/>
        <v>0</v>
      </c>
    </row>
    <row r="55" spans="1:14" x14ac:dyDescent="0.25">
      <c r="A55" s="21" t="s">
        <v>29</v>
      </c>
      <c r="B55" s="13">
        <f t="shared" ref="B55:B63" si="11">SUM(C55:N55)</f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</row>
    <row r="56" spans="1:14" x14ac:dyDescent="0.25">
      <c r="A56" s="21" t="s">
        <v>30</v>
      </c>
      <c r="B56" s="13">
        <f t="shared" si="11"/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21" t="s">
        <v>31</v>
      </c>
      <c r="B57" s="13">
        <f t="shared" si="11"/>
        <v>32661242.420000002</v>
      </c>
      <c r="C57" s="4"/>
      <c r="D57" s="4"/>
      <c r="E57" s="4">
        <v>32661242.420000002</v>
      </c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21" t="s">
        <v>32</v>
      </c>
      <c r="B58" s="13">
        <f t="shared" si="11"/>
        <v>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21" t="s">
        <v>33</v>
      </c>
      <c r="B59" s="13">
        <f t="shared" si="11"/>
        <v>879000</v>
      </c>
      <c r="C59" s="4"/>
      <c r="D59" s="4">
        <v>879000</v>
      </c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21" t="s">
        <v>52</v>
      </c>
      <c r="B60" s="13">
        <f>SUM(C60:N60)</f>
        <v>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21" t="s">
        <v>53</v>
      </c>
      <c r="B61" s="13">
        <f t="shared" si="11"/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21" t="s">
        <v>34</v>
      </c>
      <c r="B62" s="13">
        <f t="shared" si="11"/>
        <v>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21" t="s">
        <v>54</v>
      </c>
      <c r="B63" s="13">
        <f t="shared" si="11"/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20" t="s">
        <v>55</v>
      </c>
      <c r="B64" s="11">
        <f>SUM(C64:N64)</f>
        <v>0</v>
      </c>
      <c r="C64" s="12">
        <f>SUM(C65:C68)</f>
        <v>0</v>
      </c>
      <c r="D64" s="12">
        <f t="shared" ref="D64:N64" si="12">SUM(D65:D68)</f>
        <v>0</v>
      </c>
      <c r="E64" s="12">
        <f t="shared" si="12"/>
        <v>0</v>
      </c>
      <c r="F64" s="12">
        <f t="shared" si="12"/>
        <v>0</v>
      </c>
      <c r="G64" s="12">
        <f t="shared" si="12"/>
        <v>0</v>
      </c>
      <c r="H64" s="12">
        <f t="shared" si="12"/>
        <v>0</v>
      </c>
      <c r="I64" s="12">
        <f t="shared" si="12"/>
        <v>0</v>
      </c>
      <c r="J64" s="12">
        <f t="shared" si="12"/>
        <v>0</v>
      </c>
      <c r="K64" s="12">
        <f t="shared" si="12"/>
        <v>0</v>
      </c>
      <c r="L64" s="12">
        <f t="shared" si="12"/>
        <v>0</v>
      </c>
      <c r="M64" s="12">
        <f t="shared" si="12"/>
        <v>0</v>
      </c>
      <c r="N64" s="12">
        <f t="shared" si="12"/>
        <v>0</v>
      </c>
    </row>
    <row r="65" spans="1:14" x14ac:dyDescent="0.25">
      <c r="A65" s="21" t="s">
        <v>56</v>
      </c>
      <c r="B65" s="13">
        <f t="shared" ref="B65:B68" si="13">SUM(C65:N65)</f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21" t="s">
        <v>57</v>
      </c>
      <c r="B66" s="13">
        <f t="shared" si="13"/>
        <v>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21" t="s">
        <v>58</v>
      </c>
      <c r="B67" s="13">
        <f t="shared" si="13"/>
        <v>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21" t="s">
        <v>59</v>
      </c>
      <c r="B68" s="13">
        <f t="shared" si="13"/>
        <v>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20" t="s">
        <v>60</v>
      </c>
      <c r="B69" s="11">
        <f>SUM(C69:N69)</f>
        <v>0</v>
      </c>
      <c r="C69" s="12">
        <f>SUM(C70:C71)</f>
        <v>0</v>
      </c>
      <c r="D69" s="12">
        <f t="shared" ref="D69:N69" si="14">SUM(D70:D71)</f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  <c r="I69" s="12">
        <f t="shared" si="14"/>
        <v>0</v>
      </c>
      <c r="J69" s="12">
        <f t="shared" si="14"/>
        <v>0</v>
      </c>
      <c r="K69" s="12">
        <f t="shared" si="14"/>
        <v>0</v>
      </c>
      <c r="L69" s="12">
        <f t="shared" si="14"/>
        <v>0</v>
      </c>
      <c r="M69" s="12">
        <f t="shared" si="14"/>
        <v>0</v>
      </c>
      <c r="N69" s="12">
        <f t="shared" si="14"/>
        <v>0</v>
      </c>
    </row>
    <row r="70" spans="1:14" x14ac:dyDescent="0.25">
      <c r="A70" s="21" t="s">
        <v>61</v>
      </c>
      <c r="B70" s="13">
        <f t="shared" ref="B70:B71" si="15">SUM(C70:N70)</f>
        <v>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21" t="s">
        <v>62</v>
      </c>
      <c r="B71" s="13">
        <f t="shared" si="15"/>
        <v>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20" t="s">
        <v>63</v>
      </c>
      <c r="B72" s="11">
        <f>SUM(C72:N72)</f>
        <v>0</v>
      </c>
      <c r="C72" s="12">
        <f>SUM(C73:C75)</f>
        <v>0</v>
      </c>
      <c r="D72" s="12">
        <f t="shared" ref="D72:N72" si="16">SUM(D73:D75)</f>
        <v>0</v>
      </c>
      <c r="E72" s="12">
        <f t="shared" si="16"/>
        <v>0</v>
      </c>
      <c r="F72" s="12">
        <f t="shared" si="16"/>
        <v>0</v>
      </c>
      <c r="G72" s="12">
        <f t="shared" si="16"/>
        <v>0</v>
      </c>
      <c r="H72" s="12">
        <f t="shared" si="16"/>
        <v>0</v>
      </c>
      <c r="I72" s="12">
        <f t="shared" si="16"/>
        <v>0</v>
      </c>
      <c r="J72" s="12">
        <f t="shared" si="16"/>
        <v>0</v>
      </c>
      <c r="K72" s="12">
        <f t="shared" si="16"/>
        <v>0</v>
      </c>
      <c r="L72" s="12">
        <f t="shared" si="16"/>
        <v>0</v>
      </c>
      <c r="M72" s="12">
        <f t="shared" si="16"/>
        <v>0</v>
      </c>
      <c r="N72" s="12">
        <f t="shared" si="16"/>
        <v>0</v>
      </c>
    </row>
    <row r="73" spans="1:14" x14ac:dyDescent="0.25">
      <c r="A73" s="21" t="s">
        <v>64</v>
      </c>
      <c r="B73" s="13">
        <f t="shared" ref="B73:B75" si="17">SUM(C73:N73)</f>
        <v>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21" t="s">
        <v>65</v>
      </c>
      <c r="B74" s="13">
        <f t="shared" si="17"/>
        <v>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21" t="s">
        <v>66</v>
      </c>
      <c r="B75" s="13">
        <f t="shared" si="17"/>
        <v>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22" t="s">
        <v>35</v>
      </c>
      <c r="B76" s="10">
        <f>B12+B18+B28+B38+B46+B54+B64+B69+B72</f>
        <v>192864297.88999999</v>
      </c>
      <c r="C76" s="10">
        <f>C12+C18+C28+C38+C46+C54+C64+C69+C72</f>
        <v>31204931.529999997</v>
      </c>
      <c r="D76" s="10">
        <f t="shared" ref="D76:N76" si="18">D12+D18+D28+D38+D46+D54+D64+D69+D72</f>
        <v>48683287.68</v>
      </c>
      <c r="E76" s="10">
        <f t="shared" si="18"/>
        <v>112976078.68000001</v>
      </c>
      <c r="F76" s="10">
        <f t="shared" si="18"/>
        <v>0</v>
      </c>
      <c r="G76" s="10">
        <f t="shared" si="18"/>
        <v>0</v>
      </c>
      <c r="H76" s="10">
        <f t="shared" si="18"/>
        <v>0</v>
      </c>
      <c r="I76" s="10">
        <f t="shared" si="18"/>
        <v>0</v>
      </c>
      <c r="J76" s="10">
        <f t="shared" si="18"/>
        <v>0</v>
      </c>
      <c r="K76" s="10">
        <f t="shared" si="18"/>
        <v>0</v>
      </c>
      <c r="L76" s="10">
        <f t="shared" si="18"/>
        <v>0</v>
      </c>
      <c r="M76" s="10">
        <f t="shared" si="18"/>
        <v>0</v>
      </c>
      <c r="N76" s="10">
        <f t="shared" si="18"/>
        <v>0</v>
      </c>
    </row>
    <row r="77" spans="1:14" x14ac:dyDescent="0.25">
      <c r="A77" s="23" t="s">
        <v>67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23" t="s">
        <v>68</v>
      </c>
      <c r="B78" s="5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A79" s="21" t="s">
        <v>69</v>
      </c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A80" s="21" t="s">
        <v>70</v>
      </c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25">
      <c r="A81" s="23" t="s">
        <v>71</v>
      </c>
      <c r="B81" s="5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25">
      <c r="A82" s="21" t="s">
        <v>72</v>
      </c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5">
      <c r="A83" s="21" t="s">
        <v>73</v>
      </c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23" t="s">
        <v>74</v>
      </c>
      <c r="B84" s="5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21" t="s">
        <v>75</v>
      </c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22" t="s">
        <v>76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2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.75" x14ac:dyDescent="0.25">
      <c r="A88" s="25" t="s">
        <v>77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96" spans="1:14" x14ac:dyDescent="0.25">
      <c r="A96" s="15" t="s">
        <v>93</v>
      </c>
      <c r="B96" s="14"/>
      <c r="C96" s="16" t="s">
        <v>94</v>
      </c>
      <c r="D96" s="16"/>
    </row>
    <row r="97" spans="1:4" x14ac:dyDescent="0.25">
      <c r="A97" s="17" t="s">
        <v>95</v>
      </c>
      <c r="B97" s="14"/>
      <c r="C97" s="17" t="s">
        <v>96</v>
      </c>
      <c r="D97" s="14"/>
    </row>
  </sheetData>
  <sheetProtection sheet="1" objects="1" scenarios="1" formatCells="0"/>
  <mergeCells count="5">
    <mergeCell ref="A1:N1"/>
    <mergeCell ref="A5:N5"/>
    <mergeCell ref="A6:N6"/>
    <mergeCell ref="A7:N7"/>
    <mergeCell ref="A8:N8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ENERO-2022</vt:lpstr>
      <vt:lpstr>'EJECUCION ENERO-2022'!Área_de_impresión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2022-02-09T12:32:58Z</cp:lastPrinted>
  <dcterms:created xsi:type="dcterms:W3CDTF">2018-04-17T18:57:16Z</dcterms:created>
  <dcterms:modified xsi:type="dcterms:W3CDTF">2022-04-05T19:20:16Z</dcterms:modified>
</cp:coreProperties>
</file>