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12BF0B8A-E22C-4211-B255-5ECF7FD2F5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MAYO-2024 (OAI)" sheetId="19" r:id="rId1"/>
  </sheets>
  <externalReferences>
    <externalReference r:id="rId2"/>
  </externalReferences>
  <definedNames>
    <definedName name="_xlnm.Print_Area" localSheetId="0">'EJECUCION MAYO-2024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9" l="1"/>
  <c r="H37" i="19"/>
  <c r="H32" i="19"/>
  <c r="H29" i="19"/>
  <c r="H26" i="19"/>
  <c r="H25" i="19"/>
  <c r="H17" i="19"/>
  <c r="H14" i="19"/>
  <c r="H13" i="19"/>
  <c r="C32" i="19" l="1"/>
  <c r="C28" i="19" s="1"/>
  <c r="G13" i="19"/>
  <c r="C18" i="19"/>
  <c r="C12" i="19"/>
  <c r="C72" i="19"/>
  <c r="C69" i="19"/>
  <c r="C64" i="19"/>
  <c r="C54" i="19"/>
  <c r="C46" i="19"/>
  <c r="C38" i="19"/>
  <c r="G14" i="19"/>
  <c r="F17" i="19"/>
  <c r="F14" i="19"/>
  <c r="F13" i="19"/>
  <c r="C76" i="19" l="1"/>
  <c r="C88" i="19" s="1"/>
  <c r="C11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<sst xmlns="http://schemas.openxmlformats.org/spreadsheetml/2006/main" count="108" uniqueCount="108">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</sst>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8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480707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</xdr:colOff>
      <xdr:row>105</xdr:row>
      <xdr:rowOff>66675</xdr:rowOff>
    </xdr:from>
    <xdr:to>
      <xdr:col>0</xdr:col>
      <xdr:colOff>3305175</xdr:colOff>
      <xdr:row>113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5930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3" workbookViewId="0">
      <selection activeCell="H64" sqref="H64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3.57031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4.42578125" customWidth="1"/>
    <col min="9" max="9" width="13.5703125" customWidth="1"/>
    <col min="10" max="10" width="13.7109375" customWidth="1"/>
    <col min="11" max="11" width="14.85546875" customWidth="1"/>
    <col min="12" max="12" width="15" customWidth="1"/>
    <col min="13" max="13" width="13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5" t="s">
        <v>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18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 ht="15.75" x14ac:dyDescent="0.25">
      <c r="A7" s="46" t="s">
        <v>107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112436572.56999998</v>
      </c>
      <c r="H11" s="26">
        <f t="shared" si="1"/>
        <v>107042083.59999999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432106366.16999996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63783397.619999997</v>
      </c>
      <c r="H12" s="24">
        <f t="shared" si="2"/>
        <v>32224694.159999996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200448351.58999997</v>
      </c>
    </row>
    <row r="13" spans="1:16" ht="45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>
        <f>17354206.56+8449154.26+257109.04</f>
        <v>26060469.859999999</v>
      </c>
      <c r="H13" s="1">
        <f>17298843.93+8423407.87</f>
        <v>25722251.799999997</v>
      </c>
      <c r="I13" s="1"/>
      <c r="J13" s="1"/>
      <c r="K13" s="1"/>
      <c r="L13" s="1"/>
      <c r="M13" s="1"/>
      <c r="N13" s="1"/>
      <c r="O13" s="1"/>
      <c r="P13" s="16">
        <f>D13+E13+F13+G13+H13+I13+J13+K13+L13+M13+N13+O13</f>
        <v>130344142.42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>
        <f>502618+33386158.99</f>
        <v>33888776.989999995</v>
      </c>
      <c r="H14" s="1">
        <f>499618+2193817.92</f>
        <v>2693435.92</v>
      </c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50888714.619999997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/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/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>
        <v>3834150.77</v>
      </c>
      <c r="H17" s="1">
        <f>2661113.26+1147893.18</f>
        <v>3809006.4399999995</v>
      </c>
      <c r="I17" s="1"/>
      <c r="J17" s="1"/>
      <c r="K17" s="1"/>
      <c r="L17" s="1"/>
      <c r="M17" s="1"/>
      <c r="N17" s="1"/>
      <c r="O17" s="1"/>
      <c r="P17" s="16">
        <f t="shared" si="3"/>
        <v>19215494.549999997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100000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8195856.8599999994</v>
      </c>
      <c r="H18" s="8">
        <f t="shared" si="4"/>
        <v>9488828.4100000001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35477770.619999997</v>
      </c>
    </row>
    <row r="19" spans="1:16" x14ac:dyDescent="0.25">
      <c r="A19" s="40" t="s">
        <v>8</v>
      </c>
      <c r="B19" s="29">
        <v>33851509</v>
      </c>
      <c r="C19" s="9"/>
      <c r="D19" s="1">
        <v>1060481.42</v>
      </c>
      <c r="E19" s="1">
        <v>0</v>
      </c>
      <c r="F19" s="1">
        <v>2060833.44</v>
      </c>
      <c r="G19" s="1">
        <v>3340694.5</v>
      </c>
      <c r="H19" s="1">
        <v>1838832.72</v>
      </c>
      <c r="I19" s="1"/>
      <c r="J19" s="1"/>
      <c r="K19" s="1"/>
      <c r="L19" s="1"/>
      <c r="M19" s="1"/>
      <c r="N19" s="1"/>
      <c r="O19" s="1"/>
      <c r="P19" s="16">
        <f t="shared" si="3"/>
        <v>8300842.0799999991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>
        <v>0</v>
      </c>
      <c r="H20" s="1">
        <v>0</v>
      </c>
      <c r="I20" s="1"/>
      <c r="J20" s="1"/>
      <c r="K20" s="1"/>
      <c r="L20" s="1"/>
      <c r="M20" s="1"/>
      <c r="N20" s="1"/>
      <c r="O20" s="1"/>
      <c r="P20" s="16">
        <f t="shared" si="3"/>
        <v>320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>
        <v>2000</v>
      </c>
      <c r="G22" s="1">
        <v>99000</v>
      </c>
      <c r="H22" s="1">
        <v>7300</v>
      </c>
      <c r="I22" s="1"/>
      <c r="J22" s="1"/>
      <c r="K22" s="1"/>
      <c r="L22" s="1"/>
      <c r="M22" s="1"/>
      <c r="N22" s="1"/>
      <c r="O22" s="1"/>
      <c r="P22" s="16">
        <f t="shared" si="3"/>
        <v>109300</v>
      </c>
    </row>
    <row r="23" spans="1:16" x14ac:dyDescent="0.25">
      <c r="A23" s="40" t="s">
        <v>12</v>
      </c>
      <c r="B23" s="29">
        <v>8590657</v>
      </c>
      <c r="C23" s="9">
        <v>100000</v>
      </c>
      <c r="D23" s="1">
        <v>4500</v>
      </c>
      <c r="E23" s="1">
        <f>'[1]CONS.AÑO 2024 MODIFICADO'!$H$130</f>
        <v>1582840.46</v>
      </c>
      <c r="F23" s="1">
        <v>637056</v>
      </c>
      <c r="G23" s="1">
        <v>0</v>
      </c>
      <c r="H23" s="1">
        <v>283200</v>
      </c>
      <c r="I23" s="1"/>
      <c r="J23" s="1"/>
      <c r="K23" s="1"/>
      <c r="L23" s="1"/>
      <c r="M23" s="1"/>
      <c r="N23" s="1"/>
      <c r="O23" s="1"/>
      <c r="P23" s="16">
        <f t="shared" si="3"/>
        <v>2507596.46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>
        <f>'[1]CONS.AÑO 2024 MODIFICADO'!$H$154</f>
        <v>601055.42000000004</v>
      </c>
      <c r="F24" s="1">
        <v>721205.82</v>
      </c>
      <c r="G24" s="1">
        <v>1040737.46</v>
      </c>
      <c r="H24" s="1">
        <v>0</v>
      </c>
      <c r="I24" s="1"/>
      <c r="J24" s="1"/>
      <c r="K24" s="1"/>
      <c r="L24" s="1"/>
      <c r="M24" s="1"/>
      <c r="N24" s="1"/>
      <c r="O24" s="1"/>
      <c r="P24" s="16">
        <f t="shared" si="3"/>
        <v>2909593.38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1">
        <v>5165248.0999999996</v>
      </c>
      <c r="G25" s="1">
        <v>3220684.9</v>
      </c>
      <c r="H25" s="1">
        <f>1061334.53+1392408.76</f>
        <v>2453743.29</v>
      </c>
      <c r="I25" s="1"/>
      <c r="J25" s="1"/>
      <c r="K25" s="1"/>
      <c r="L25" s="1"/>
      <c r="M25" s="1"/>
      <c r="N25" s="1"/>
      <c r="O25" s="1"/>
      <c r="P25" s="16">
        <f t="shared" si="3"/>
        <v>12353601.759999998</v>
      </c>
    </row>
    <row r="26" spans="1:16" ht="45" x14ac:dyDescent="0.25">
      <c r="A26" s="40" t="s">
        <v>15</v>
      </c>
      <c r="B26" s="29">
        <v>13841096</v>
      </c>
      <c r="C26" s="9"/>
      <c r="D26" s="1">
        <v>470505.52</v>
      </c>
      <c r="E26" s="1">
        <f>'[1]CONS.AÑO 2024 MODIFICADO'!$H$185</f>
        <v>456746.09</v>
      </c>
      <c r="F26" s="1">
        <v>605429.32999999996</v>
      </c>
      <c r="G26" s="1">
        <v>494740</v>
      </c>
      <c r="H26" s="1">
        <f>2801593+1038072</f>
        <v>3839665</v>
      </c>
      <c r="I26" s="1"/>
      <c r="J26" s="1"/>
      <c r="K26" s="1"/>
      <c r="L26" s="1"/>
      <c r="M26" s="1"/>
      <c r="N26" s="1"/>
      <c r="O26" s="1"/>
      <c r="P26" s="16">
        <f t="shared" si="3"/>
        <v>5867085.9399999995</v>
      </c>
    </row>
    <row r="27" spans="1:16" x14ac:dyDescent="0.25">
      <c r="A27" s="40" t="s">
        <v>37</v>
      </c>
      <c r="B27" s="29">
        <v>11500000</v>
      </c>
      <c r="C27" s="44"/>
      <c r="D27" s="1">
        <v>0</v>
      </c>
      <c r="E27" s="1">
        <f>'[1]CONS.AÑO 2024 MODIFICADO'!$H$214</f>
        <v>2363343.6</v>
      </c>
      <c r="F27" s="1">
        <v>0</v>
      </c>
      <c r="G27" s="1">
        <v>0</v>
      </c>
      <c r="H27" s="1">
        <v>1066087.3999999999</v>
      </c>
      <c r="I27" s="1"/>
      <c r="J27" s="1"/>
      <c r="K27" s="1"/>
      <c r="L27" s="1"/>
      <c r="M27" s="1"/>
      <c r="N27" s="1"/>
      <c r="O27" s="1"/>
      <c r="P27" s="16">
        <f t="shared" si="3"/>
        <v>3429431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-160000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37593223.129999995</v>
      </c>
      <c r="H28" s="8">
        <f t="shared" si="5"/>
        <v>57171229.980000004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178361716.49000001</v>
      </c>
    </row>
    <row r="29" spans="1:16" x14ac:dyDescent="0.25">
      <c r="A29" s="40" t="s">
        <v>17</v>
      </c>
      <c r="B29" s="29">
        <v>25491526</v>
      </c>
      <c r="C29" s="9">
        <v>0</v>
      </c>
      <c r="D29" s="1">
        <v>0</v>
      </c>
      <c r="E29" s="1">
        <f>'[1]CONS.AÑO 2024 MODIFICADO'!$H$219</f>
        <v>1621394.46</v>
      </c>
      <c r="F29" s="1">
        <v>116310</v>
      </c>
      <c r="G29" s="1">
        <v>3366036.2</v>
      </c>
      <c r="H29" s="1">
        <f>5648807.19+3913922.74</f>
        <v>9562729.9299999997</v>
      </c>
      <c r="I29" s="1"/>
      <c r="J29" s="1"/>
      <c r="K29" s="1"/>
      <c r="L29" s="1"/>
      <c r="M29" s="1"/>
      <c r="N29" s="1"/>
      <c r="O29" s="1"/>
      <c r="P29" s="16">
        <f t="shared" si="3"/>
        <v>14666470.59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>
        <v>0</v>
      </c>
      <c r="G30" s="1">
        <v>0</v>
      </c>
      <c r="H30" s="1">
        <v>4740</v>
      </c>
      <c r="I30" s="1"/>
      <c r="J30" s="1"/>
      <c r="K30" s="1"/>
      <c r="L30" s="1"/>
      <c r="M30" s="1"/>
      <c r="N30" s="1"/>
      <c r="O30" s="1"/>
      <c r="P30" s="16">
        <f t="shared" si="3"/>
        <v>23266</v>
      </c>
    </row>
    <row r="31" spans="1:16" x14ac:dyDescent="0.25">
      <c r="A31" s="40" t="s">
        <v>19</v>
      </c>
      <c r="B31" s="29">
        <v>5716102</v>
      </c>
      <c r="C31" s="9"/>
      <c r="D31" s="1">
        <v>942489.59999999998</v>
      </c>
      <c r="E31" s="1">
        <v>0</v>
      </c>
      <c r="F31" s="1">
        <v>0</v>
      </c>
      <c r="G31" s="1">
        <v>869129</v>
      </c>
      <c r="H31" s="1">
        <v>12949.32</v>
      </c>
      <c r="I31" s="1"/>
      <c r="J31" s="1"/>
      <c r="K31" s="1"/>
      <c r="L31" s="1"/>
      <c r="M31" s="1"/>
      <c r="N31" s="1"/>
      <c r="O31" s="1"/>
      <c r="P31" s="16">
        <f t="shared" si="3"/>
        <v>1824567.9200000002</v>
      </c>
    </row>
    <row r="32" spans="1:16" x14ac:dyDescent="0.25">
      <c r="A32" s="40" t="s">
        <v>20</v>
      </c>
      <c r="B32" s="29">
        <f>130564050+170346050</f>
        <v>300910100</v>
      </c>
      <c r="C32" s="9">
        <f>-100000-60000</f>
        <v>-160000</v>
      </c>
      <c r="D32" s="1">
        <v>2132813</v>
      </c>
      <c r="E32" s="1">
        <f>'[1]CONS.AÑO 2024 MODIFICADO'!$H$253</f>
        <v>14186731.9</v>
      </c>
      <c r="F32" s="1">
        <v>2192727.36</v>
      </c>
      <c r="G32" s="1">
        <v>7541888.5999999996</v>
      </c>
      <c r="H32" s="1">
        <f>9059850+8045014.18</f>
        <v>17104864.18</v>
      </c>
      <c r="I32" s="1"/>
      <c r="J32" s="1"/>
      <c r="K32" s="1"/>
      <c r="L32" s="1"/>
      <c r="M32" s="1"/>
      <c r="N32" s="1"/>
      <c r="O32" s="1"/>
      <c r="P32" s="16">
        <f t="shared" si="3"/>
        <v>43159025.039999999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0</v>
      </c>
      <c r="E33" s="1">
        <f>'[1]CONS.AÑO 2024 MODIFICADO'!$H$258</f>
        <v>25399.5</v>
      </c>
      <c r="F33" s="1">
        <v>21800</v>
      </c>
      <c r="G33" s="1">
        <v>0</v>
      </c>
      <c r="H33" s="1">
        <v>462799.64</v>
      </c>
      <c r="I33" s="1"/>
      <c r="J33" s="1"/>
      <c r="K33" s="1"/>
      <c r="L33" s="1"/>
      <c r="M33" s="1"/>
      <c r="N33" s="1"/>
      <c r="O33" s="1"/>
      <c r="P33" s="16">
        <f t="shared" si="3"/>
        <v>509999.14</v>
      </c>
    </row>
    <row r="34" spans="1:16" x14ac:dyDescent="0.25">
      <c r="A34" s="40" t="s">
        <v>22</v>
      </c>
      <c r="B34" s="29">
        <v>2072158</v>
      </c>
      <c r="C34" s="9"/>
      <c r="D34" s="1">
        <v>0</v>
      </c>
      <c r="E34" s="1">
        <f>'[1]CONS.AÑO 2024 MODIFICADO'!$H$269</f>
        <v>1062</v>
      </c>
      <c r="F34" s="1">
        <v>940.01</v>
      </c>
      <c r="G34" s="1">
        <v>26833.200000000001</v>
      </c>
      <c r="H34" s="1">
        <v>17656</v>
      </c>
      <c r="I34" s="1"/>
      <c r="J34" s="1"/>
      <c r="K34" s="1"/>
      <c r="L34" s="1"/>
      <c r="M34" s="1"/>
      <c r="N34" s="1"/>
      <c r="O34" s="1"/>
      <c r="P34" s="16">
        <f t="shared" si="3"/>
        <v>46491.21</v>
      </c>
    </row>
    <row r="35" spans="1:16" x14ac:dyDescent="0.25">
      <c r="A35" s="40" t="s">
        <v>23</v>
      </c>
      <c r="B35" s="29">
        <v>89301280</v>
      </c>
      <c r="C35" s="9"/>
      <c r="D35" s="1">
        <v>1247158.54</v>
      </c>
      <c r="E35" s="1">
        <f>'[1]CONS.AÑO 2024 MODIFICADO'!$H$294</f>
        <v>12111867.850000001</v>
      </c>
      <c r="F35" s="1">
        <v>190200</v>
      </c>
      <c r="G35" s="1">
        <v>3582752.88</v>
      </c>
      <c r="H35" s="1">
        <v>8329008.71</v>
      </c>
      <c r="I35" s="1"/>
      <c r="J35" s="1"/>
      <c r="K35" s="1"/>
      <c r="L35" s="1"/>
      <c r="M35" s="1"/>
      <c r="N35" s="1"/>
      <c r="O35" s="1"/>
      <c r="P35" s="16">
        <f t="shared" si="3"/>
        <v>25460987.98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>
        <f>'[1]CONS.AÑO 2024 MODIFICADO'!$H$312</f>
        <v>0</v>
      </c>
      <c r="F36" s="1">
        <v>0</v>
      </c>
      <c r="G36" s="1">
        <v>0</v>
      </c>
      <c r="H36" s="1">
        <v>0</v>
      </c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/>
      <c r="D37" s="1">
        <v>13994890.43</v>
      </c>
      <c r="E37" s="1">
        <f>'[1]CONS.AÑO 2024 MODIFICADO'!$H$317</f>
        <v>26160218.02</v>
      </c>
      <c r="F37" s="1">
        <v>8632734.7100000009</v>
      </c>
      <c r="G37" s="1">
        <v>22206583.25</v>
      </c>
      <c r="H37" s="1">
        <f>3544985.44+18131496.76</f>
        <v>21676482.200000003</v>
      </c>
      <c r="I37" s="1"/>
      <c r="J37" s="1"/>
      <c r="K37" s="1"/>
      <c r="L37" s="1"/>
      <c r="M37" s="1"/>
      <c r="N37" s="1"/>
      <c r="O37" s="1"/>
      <c r="P37" s="16">
        <f t="shared" si="3"/>
        <v>92670908.609999999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174000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174000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60000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2864094.96</v>
      </c>
      <c r="H54" s="8">
        <f t="shared" si="9"/>
        <v>8157331.0499999998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17644527.469999999</v>
      </c>
    </row>
    <row r="55" spans="1:16" x14ac:dyDescent="0.25">
      <c r="A55" s="40" t="s">
        <v>29</v>
      </c>
      <c r="B55" s="29">
        <v>17377495</v>
      </c>
      <c r="C55" s="9">
        <v>0</v>
      </c>
      <c r="D55" s="1"/>
      <c r="E55" s="1">
        <f>'[1]CONS.AÑO 2024 MODIFICADO'!$H$349</f>
        <v>204606.58</v>
      </c>
      <c r="F55" s="1">
        <v>101167.98</v>
      </c>
      <c r="G55" s="1">
        <v>798867.46</v>
      </c>
      <c r="H55" s="1">
        <v>1520064.55</v>
      </c>
      <c r="I55" s="1"/>
      <c r="J55" s="1"/>
      <c r="K55" s="1"/>
      <c r="L55" s="1"/>
      <c r="M55" s="1"/>
      <c r="N55" s="1"/>
      <c r="O55" s="1"/>
      <c r="P55" s="16">
        <f t="shared" si="8"/>
        <v>2624706.5700000003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>
        <v>0</v>
      </c>
      <c r="F56" s="1">
        <v>0</v>
      </c>
      <c r="G56" s="1">
        <v>0</v>
      </c>
      <c r="H56" s="1">
        <v>0</v>
      </c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>
        <f>'[1]CONS.AÑO 2024 MODIFICADO'!$H$369</f>
        <v>5631154.1500000004</v>
      </c>
      <c r="F57" s="1">
        <v>629130</v>
      </c>
      <c r="G57" s="1">
        <v>1159447.5</v>
      </c>
      <c r="H57" s="1">
        <f>611004+5893032.5</f>
        <v>6504036.5</v>
      </c>
      <c r="I57" s="1"/>
      <c r="J57" s="1"/>
      <c r="K57" s="1"/>
      <c r="L57" s="1"/>
      <c r="M57" s="1"/>
      <c r="N57" s="1"/>
      <c r="O57" s="1"/>
      <c r="P57" s="16">
        <f t="shared" si="8"/>
        <v>13923768.15</v>
      </c>
    </row>
    <row r="58" spans="1:16" x14ac:dyDescent="0.25">
      <c r="A58" s="40" t="s">
        <v>32</v>
      </c>
      <c r="B58" s="29">
        <v>10227340</v>
      </c>
      <c r="C58" s="9">
        <v>60000</v>
      </c>
      <c r="D58" s="1"/>
      <c r="E58" s="1">
        <v>0</v>
      </c>
      <c r="F58" s="1">
        <v>0</v>
      </c>
      <c r="G58" s="1">
        <v>0</v>
      </c>
      <c r="H58" s="1">
        <v>31860</v>
      </c>
      <c r="I58" s="1"/>
      <c r="J58" s="1"/>
      <c r="K58" s="1"/>
      <c r="L58" s="1"/>
      <c r="M58" s="1"/>
      <c r="N58" s="1"/>
      <c r="O58" s="1"/>
      <c r="P58" s="16">
        <f t="shared" si="8"/>
        <v>31860</v>
      </c>
    </row>
    <row r="59" spans="1:16" x14ac:dyDescent="0.25">
      <c r="A59" s="40" t="s">
        <v>33</v>
      </c>
      <c r="B59" s="29">
        <v>7446596</v>
      </c>
      <c r="C59" s="9"/>
      <c r="D59" s="1"/>
      <c r="E59" s="1">
        <f>'[1]CONS.AÑO 2024 MODIFICADO'!$H$395</f>
        <v>57042.75</v>
      </c>
      <c r="F59" s="1">
        <v>0</v>
      </c>
      <c r="G59" s="1">
        <v>905780</v>
      </c>
      <c r="H59" s="1">
        <v>101370</v>
      </c>
      <c r="I59" s="1"/>
      <c r="J59" s="1"/>
      <c r="K59" s="1"/>
      <c r="L59" s="1"/>
      <c r="M59" s="1"/>
      <c r="N59" s="1"/>
      <c r="O59" s="1"/>
      <c r="P59" s="16">
        <f t="shared" si="8"/>
        <v>1064192.75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>
        <v>0</v>
      </c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>
        <v>0</v>
      </c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>
        <v>0</v>
      </c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>
        <v>0</v>
      </c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112436572.56999998</v>
      </c>
      <c r="H76" s="6">
        <f t="shared" si="17"/>
        <v>107042083.59999999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432106366.16999996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112436572.56999998</v>
      </c>
      <c r="H88" s="41">
        <f t="shared" si="19"/>
        <v>107042083.59999999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432106366.16999996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MAYO-2024 (OAI)</vt:lpstr>
      <vt:lpstr>'EJECUCION MAYO-2024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2024-06-04T19:44:46Z</cp:lastPrinted>
  <dcterms:created xsi:type="dcterms:W3CDTF">2018-04-17T18:57:16Z</dcterms:created>
  <dcterms:modified xsi:type="dcterms:W3CDTF">2024-06-04T19:45:13Z</dcterms:modified>
</cp:coreProperties>
</file>