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DAC72B7B-E189-476A-98F4-93DAC6D04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SEPTIEMBRE-2024 (OAI)" sheetId="19" r:id="rId1"/>
  </sheets>
  <externalReferences>
    <externalReference r:id="rId2"/>
    <externalReference r:id="rId3"/>
  </externalReferences>
  <definedNames>
    <definedName name="_xlnm.Print_Area" localSheetId="0">'EJECUCION SEPTIEMBRE-2024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9" l="1"/>
  <c r="L13" i="19"/>
  <c r="K17" i="19" l="1"/>
  <c r="K13" i="19" l="1"/>
  <c r="K55" i="19"/>
  <c r="K37" i="19"/>
  <c r="K35" i="19"/>
  <c r="K31" i="19"/>
  <c r="K26" i="19"/>
  <c r="K25" i="19"/>
  <c r="K23" i="19"/>
  <c r="K14" i="19"/>
  <c r="J37" i="19" l="1"/>
  <c r="J35" i="19"/>
  <c r="J34" i="19"/>
  <c r="J31" i="19"/>
  <c r="J26" i="19"/>
  <c r="J25" i="19"/>
  <c r="J23" i="19"/>
  <c r="J19" i="19"/>
  <c r="J38" i="19"/>
  <c r="J17" i="19"/>
  <c r="J13" i="19"/>
  <c r="I63" i="19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<sst xmlns="http://schemas.openxmlformats.org/spreadsheetml/2006/main" count="108" uniqueCount="108">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</sst>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266700</xdr:colOff>
      <xdr:row>105</xdr:row>
      <xdr:rowOff>66675</xdr:rowOff>
    </xdr:from>
    <xdr:to>
      <xdr:col>0</xdr:col>
      <xdr:colOff>3305175</xdr:colOff>
      <xdr:row>113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JECUCION%20PRESUPUESTAL%20JUNIO-2024%20(SNS)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45" workbookViewId="0">
      <selection activeCell="B78" sqref="B78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47" t="s">
        <v>107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72159721.459999993</v>
      </c>
      <c r="K11" s="26">
        <f t="shared" si="1"/>
        <v>47534849.139999993</v>
      </c>
      <c r="L11" s="26">
        <f t="shared" si="1"/>
        <v>81785738.409999996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735437538.23999989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30088512.949999999</v>
      </c>
      <c r="K12" s="24">
        <f t="shared" si="2"/>
        <v>32929356.219999999</v>
      </c>
      <c r="L12" s="24">
        <f t="shared" si="2"/>
        <v>30776472.450000003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342074964.70999998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5">
        <f>17279843.93+7465693.53+38000+27272.72+824626.2</f>
        <v>25635436.379999999</v>
      </c>
      <c r="J13" s="1">
        <f>17205195+7420693.53+824626.2+342711.84</f>
        <v>25793226.57</v>
      </c>
      <c r="K13" s="1">
        <f>17173374.41+7421342.45+862626.2+200000</f>
        <v>25657343.059999999</v>
      </c>
      <c r="L13" s="1">
        <f>17265485.07+9156232.06</f>
        <v>26421717.130000003</v>
      </c>
      <c r="M13" s="1"/>
      <c r="N13" s="1"/>
      <c r="O13" s="1"/>
      <c r="P13" s="16">
        <f>D13+E13+F13+G13+H13+I13+J13+K13+L13+M13+N13+O13</f>
        <v>233851865.56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>
        <v>507618</v>
      </c>
      <c r="K14" s="1">
        <f>507618+2981524.1</f>
        <v>3489142.1</v>
      </c>
      <c r="L14" s="1">
        <v>507618</v>
      </c>
      <c r="M14" s="1"/>
      <c r="N14" s="1"/>
      <c r="O14" s="1"/>
      <c r="P14" s="16">
        <f t="shared" ref="P14:P45" si="3">D14+E14+F14+G14+H14+I14+J14+K14+L14+M14+N14+O14</f>
        <v>73783845.5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>
        <f>1745975.42+1748438.11+293254.85</f>
        <v>3787668.3800000004</v>
      </c>
      <c r="K17" s="1">
        <f>1743765.34+1746224.92+292880.8</f>
        <v>3782871.0599999996</v>
      </c>
      <c r="L17" s="1">
        <f>2656086.46+1191050.86</f>
        <v>3847137.3200000003</v>
      </c>
      <c r="M17" s="1"/>
      <c r="N17" s="1"/>
      <c r="O17" s="1"/>
      <c r="P17" s="16">
        <f t="shared" si="3"/>
        <v>34439253.649999991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5000000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6504841.7400000002</v>
      </c>
      <c r="K18" s="8">
        <f t="shared" si="4"/>
        <v>3428969.39</v>
      </c>
      <c r="L18" s="8">
        <f t="shared" si="4"/>
        <v>15369685.91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68368664.700000003</v>
      </c>
    </row>
    <row r="19" spans="1:16" ht="15" customHeight="1" x14ac:dyDescent="0.25">
      <c r="A19" s="40" t="s">
        <v>8</v>
      </c>
      <c r="B19" s="29">
        <v>33851509</v>
      </c>
      <c r="C19" s="9">
        <v>0</v>
      </c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[2]VS!H16</f>
        <v>5900</v>
      </c>
      <c r="J19" s="1">
        <f>1922559.82+404767.61+370556</f>
        <v>2697883.43</v>
      </c>
      <c r="K19" s="1">
        <v>0</v>
      </c>
      <c r="L19" s="1">
        <v>2675180.92</v>
      </c>
      <c r="M19" s="1"/>
      <c r="N19" s="1"/>
      <c r="O19" s="1"/>
      <c r="P19" s="16">
        <f t="shared" si="3"/>
        <v>13679806.43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[2]VS!H17</f>
        <v>13629</v>
      </c>
      <c r="J20" s="1">
        <v>0</v>
      </c>
      <c r="K20" s="1">
        <v>222784</v>
      </c>
      <c r="L20" s="1">
        <v>34692</v>
      </c>
      <c r="M20" s="1"/>
      <c r="N20" s="1"/>
      <c r="O20" s="1"/>
      <c r="P20" s="16">
        <f t="shared" si="3"/>
        <v>271425</v>
      </c>
    </row>
    <row r="21" spans="1:16" x14ac:dyDescent="0.25">
      <c r="A21" s="40" t="s">
        <v>10</v>
      </c>
      <c r="B21" s="29">
        <v>4354346</v>
      </c>
      <c r="C21" s="9">
        <v>-3719130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[2]VS!H18</f>
        <v>0</v>
      </c>
      <c r="J21" s="1">
        <v>0</v>
      </c>
      <c r="K21" s="1">
        <v>0</v>
      </c>
      <c r="L21" s="1">
        <v>0</v>
      </c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[2]VS!H19</f>
        <v>0</v>
      </c>
      <c r="J22" s="1">
        <v>0</v>
      </c>
      <c r="K22" s="1">
        <v>16000</v>
      </c>
      <c r="L22" s="1">
        <v>15560</v>
      </c>
      <c r="M22" s="1"/>
      <c r="N22" s="1"/>
      <c r="O22" s="1"/>
      <c r="P22" s="16">
        <f t="shared" si="3"/>
        <v>140860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[2]VS!H20</f>
        <v>193600</v>
      </c>
      <c r="J23" s="1">
        <f>20000+353056</f>
        <v>373056</v>
      </c>
      <c r="K23" s="1">
        <f>80000+141600</f>
        <v>221600</v>
      </c>
      <c r="L23" s="1">
        <v>283200</v>
      </c>
      <c r="M23" s="1"/>
      <c r="N23" s="1"/>
      <c r="O23" s="1"/>
      <c r="P23" s="16">
        <f t="shared" si="3"/>
        <v>3579052.46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[2]VS!H21</f>
        <v>632715.18000000005</v>
      </c>
      <c r="J24" s="1">
        <v>1071315.25</v>
      </c>
      <c r="K24" s="1">
        <v>0</v>
      </c>
      <c r="L24" s="1">
        <v>658381</v>
      </c>
      <c r="M24" s="1"/>
      <c r="N24" s="1"/>
      <c r="O24" s="1"/>
      <c r="P24" s="16">
        <f t="shared" si="3"/>
        <v>5272004.8100000005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[2]VS!H22</f>
        <v>1550275.06</v>
      </c>
      <c r="J25" s="1">
        <f>390344+31506+288678.06+421909+8850</f>
        <v>1141287.06</v>
      </c>
      <c r="K25" s="1">
        <f>180162.99+64640.4+248036+371700</f>
        <v>864539.39</v>
      </c>
      <c r="L25" s="1">
        <v>10649335.960000001</v>
      </c>
      <c r="M25" s="1"/>
      <c r="N25" s="1"/>
      <c r="O25" s="1"/>
      <c r="P25" s="16">
        <f t="shared" si="3"/>
        <v>26559039.23</v>
      </c>
    </row>
    <row r="26" spans="1:16" x14ac:dyDescent="0.25">
      <c r="A26" s="40" t="s">
        <v>15</v>
      </c>
      <c r="B26" s="29">
        <v>13841096</v>
      </c>
      <c r="C26" s="9">
        <v>3719130</v>
      </c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[2]VS!H23</f>
        <v>3285156</v>
      </c>
      <c r="J26" s="1">
        <f>204140+554600+251340</f>
        <v>1010080</v>
      </c>
      <c r="K26" s="1">
        <f>135700+294840</f>
        <v>430540</v>
      </c>
      <c r="L26" s="1">
        <v>1053336.03</v>
      </c>
      <c r="M26" s="1"/>
      <c r="N26" s="1"/>
      <c r="O26" s="1"/>
      <c r="P26" s="16">
        <f t="shared" si="3"/>
        <v>11646197.969999999</v>
      </c>
    </row>
    <row r="27" spans="1:16" x14ac:dyDescent="0.25">
      <c r="A27" s="40" t="s">
        <v>37</v>
      </c>
      <c r="B27" s="29">
        <v>11500000</v>
      </c>
      <c r="C27" s="44">
        <v>5000000</v>
      </c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[2]VS!H24</f>
        <v>1906121.8</v>
      </c>
      <c r="J27" s="1">
        <v>211220</v>
      </c>
      <c r="K27" s="1">
        <v>1673506</v>
      </c>
      <c r="L27" s="1">
        <v>0</v>
      </c>
      <c r="M27" s="1"/>
      <c r="N27" s="1"/>
      <c r="O27" s="1"/>
      <c r="P27" s="16">
        <f t="shared" si="3"/>
        <v>7220278.7999999998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-5000000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35226366.769999996</v>
      </c>
      <c r="K28" s="8">
        <f t="shared" si="5"/>
        <v>8506920.1600000001</v>
      </c>
      <c r="L28" s="8">
        <f t="shared" si="5"/>
        <v>35009583.149999999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300471141.33999997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[2]VS!H26</f>
        <v>251823.89</v>
      </c>
      <c r="J29" s="1">
        <v>251823.89</v>
      </c>
      <c r="K29" s="1">
        <v>1818951.96</v>
      </c>
      <c r="L29" s="1">
        <v>1751919.27</v>
      </c>
      <c r="M29" s="1"/>
      <c r="N29" s="1"/>
      <c r="O29" s="1"/>
      <c r="P29" s="16">
        <f t="shared" si="3"/>
        <v>18740989.600000001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[2]VS!H27</f>
        <v>0</v>
      </c>
      <c r="J30" s="1">
        <v>511530</v>
      </c>
      <c r="K30" s="1">
        <v>0</v>
      </c>
      <c r="L30" s="1">
        <v>0</v>
      </c>
      <c r="M30" s="1"/>
      <c r="N30" s="1"/>
      <c r="O30" s="1"/>
      <c r="P30" s="16">
        <f t="shared" si="3"/>
        <v>534796</v>
      </c>
    </row>
    <row r="31" spans="1:16" x14ac:dyDescent="0.25">
      <c r="A31" s="40" t="s">
        <v>19</v>
      </c>
      <c r="B31" s="29">
        <v>5716102</v>
      </c>
      <c r="C31" s="9">
        <v>0</v>
      </c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[2]VS!H28</f>
        <v>2231085</v>
      </c>
      <c r="J31" s="1">
        <f>607747.2+124796.8</f>
        <v>732544</v>
      </c>
      <c r="K31" s="1">
        <f>80004+171808+174050</f>
        <v>425862</v>
      </c>
      <c r="L31" s="1">
        <v>427605.45</v>
      </c>
      <c r="M31" s="1"/>
      <c r="N31" s="1"/>
      <c r="O31" s="1"/>
      <c r="P31" s="16">
        <f t="shared" si="3"/>
        <v>5641664.3700000001</v>
      </c>
    </row>
    <row r="32" spans="1:16" x14ac:dyDescent="0.25">
      <c r="A32" s="40" t="s">
        <v>20</v>
      </c>
      <c r="B32" s="29">
        <f>130564050+170346050</f>
        <v>300910100</v>
      </c>
      <c r="C32" s="9">
        <v>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[2]VS!H29</f>
        <v>11963534.98</v>
      </c>
      <c r="J32" s="1">
        <v>7294211</v>
      </c>
      <c r="K32" s="1">
        <v>843277</v>
      </c>
      <c r="L32" s="1">
        <v>7113212.7999999998</v>
      </c>
      <c r="M32" s="1"/>
      <c r="N32" s="1"/>
      <c r="O32" s="1"/>
      <c r="P32" s="16">
        <f t="shared" si="3"/>
        <v>70373260.819999993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[2]VS!H30</f>
        <v>97425.52</v>
      </c>
      <c r="J33" s="1">
        <v>8925.52</v>
      </c>
      <c r="K33" s="1">
        <v>0</v>
      </c>
      <c r="L33" s="1">
        <v>65988.58</v>
      </c>
      <c r="M33" s="1"/>
      <c r="N33" s="1"/>
      <c r="O33" s="1"/>
      <c r="P33" s="16">
        <f t="shared" si="3"/>
        <v>682338.76</v>
      </c>
    </row>
    <row r="34" spans="1:16" x14ac:dyDescent="0.25">
      <c r="A34" s="40" t="s">
        <v>22</v>
      </c>
      <c r="B34" s="29">
        <v>2072158</v>
      </c>
      <c r="C34" s="9">
        <v>0</v>
      </c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[2]VS!H31</f>
        <v>404613.5</v>
      </c>
      <c r="J34" s="1">
        <f>300.9+88500+31323.1+284489.5</f>
        <v>404613.5</v>
      </c>
      <c r="K34" s="1">
        <v>0</v>
      </c>
      <c r="L34" s="1">
        <v>192379.37</v>
      </c>
      <c r="M34" s="1"/>
      <c r="N34" s="1"/>
      <c r="O34" s="1"/>
      <c r="P34" s="16">
        <f t="shared" si="3"/>
        <v>1048097.58</v>
      </c>
    </row>
    <row r="35" spans="1:16" x14ac:dyDescent="0.25">
      <c r="A35" s="40" t="s">
        <v>23</v>
      </c>
      <c r="B35" s="29">
        <v>89301280</v>
      </c>
      <c r="C35" s="9">
        <v>0</v>
      </c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[2]VS!H32</f>
        <v>3526276.8600000003</v>
      </c>
      <c r="J35" s="1">
        <f>1431916.98+17500+5357.2+67260+247250.66</f>
        <v>1769284.8399999999</v>
      </c>
      <c r="K35" s="1">
        <f>400000+37020</f>
        <v>437020</v>
      </c>
      <c r="L35" s="1">
        <v>8807257.8900000006</v>
      </c>
      <c r="M35" s="1"/>
      <c r="N35" s="1"/>
      <c r="O35" s="1"/>
      <c r="P35" s="16">
        <f t="shared" si="3"/>
        <v>40000827.57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[2]VS!H33</f>
        <v>0</v>
      </c>
      <c r="J36" s="1">
        <v>0</v>
      </c>
      <c r="K36" s="1">
        <v>0</v>
      </c>
      <c r="L36" s="1">
        <v>0</v>
      </c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v>-5000000</v>
      </c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[2]VS!H34</f>
        <v>24891795.019999996</v>
      </c>
      <c r="J37" s="1">
        <f>465102.9+22297168.19+1246318.83+146042.7+96819+1982.4</f>
        <v>24253434.02</v>
      </c>
      <c r="K37" s="1">
        <f>524288.16+4457521.04</f>
        <v>4981809.2</v>
      </c>
      <c r="L37" s="1">
        <v>16651219.789999999</v>
      </c>
      <c r="M37" s="1"/>
      <c r="N37" s="1"/>
      <c r="O37" s="1"/>
      <c r="P37" s="16">
        <f t="shared" si="3"/>
        <v>163449166.63999999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209772</v>
      </c>
      <c r="L38" s="8">
        <f t="shared" si="6"/>
        <v>155636.9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539408.9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>
        <v>209772</v>
      </c>
      <c r="L39" s="1">
        <v>155636.9</v>
      </c>
      <c r="M39" s="1"/>
      <c r="N39" s="1"/>
      <c r="O39" s="1"/>
      <c r="P39" s="16">
        <f t="shared" si="3"/>
        <v>539408.9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340000</v>
      </c>
      <c r="K54" s="8">
        <f t="shared" si="9"/>
        <v>2459831.37</v>
      </c>
      <c r="L54" s="8">
        <f t="shared" si="9"/>
        <v>474360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23983358.589999996</v>
      </c>
    </row>
    <row r="55" spans="1:16" ht="15" customHeight="1" x14ac:dyDescent="0.25">
      <c r="A55" s="40" t="s">
        <v>29</v>
      </c>
      <c r="B55" s="29">
        <v>17377495</v>
      </c>
      <c r="C55" s="9">
        <v>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[2]VS!H52</f>
        <v>367662.6</v>
      </c>
      <c r="J55" s="1">
        <v>0</v>
      </c>
      <c r="K55" s="1">
        <f>3764.2+9550.92</f>
        <v>13315.119999999999</v>
      </c>
      <c r="L55" s="1">
        <v>0</v>
      </c>
      <c r="M55" s="1"/>
      <c r="N55" s="1"/>
      <c r="O55" s="1"/>
      <c r="P55" s="16">
        <f t="shared" si="8"/>
        <v>3005684.2900000005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f>[2]VS!H53</f>
        <v>0</v>
      </c>
      <c r="J56" s="1"/>
      <c r="K56" s="1">
        <v>0</v>
      </c>
      <c r="L56" s="1">
        <v>0</v>
      </c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[2]VS!H54</f>
        <v>2446516.25</v>
      </c>
      <c r="J57" s="1">
        <v>0</v>
      </c>
      <c r="K57" s="1">
        <v>2446516.25</v>
      </c>
      <c r="L57" s="1">
        <v>0</v>
      </c>
      <c r="M57" s="1"/>
      <c r="N57" s="1"/>
      <c r="O57" s="1"/>
      <c r="P57" s="16">
        <f t="shared" si="8"/>
        <v>18816800.649999999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>
        <v>0</v>
      </c>
      <c r="F58" s="1">
        <v>0</v>
      </c>
      <c r="G58" s="1">
        <v>0</v>
      </c>
      <c r="H58" s="1">
        <v>31860</v>
      </c>
      <c r="I58" s="1">
        <f>[2]VS!H55</f>
        <v>0</v>
      </c>
      <c r="J58" s="1"/>
      <c r="K58" s="1"/>
      <c r="L58" s="1">
        <v>0</v>
      </c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>
        <v>0</v>
      </c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[2]VS!H56</f>
        <v>250460.9</v>
      </c>
      <c r="J59" s="1">
        <v>340000</v>
      </c>
      <c r="K59" s="1"/>
      <c r="L59" s="1">
        <v>474360</v>
      </c>
      <c r="M59" s="1"/>
      <c r="N59" s="1"/>
      <c r="O59" s="1"/>
      <c r="P59" s="16">
        <f t="shared" si="8"/>
        <v>2129013.65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[2]VS!H57</f>
        <v>0</v>
      </c>
      <c r="J60" s="1"/>
      <c r="K60" s="1"/>
      <c r="L60" s="1">
        <v>0</v>
      </c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[2]VS!H58</f>
        <v>0</v>
      </c>
      <c r="J61" s="1"/>
      <c r="K61" s="1"/>
      <c r="L61" s="1">
        <v>0</v>
      </c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[2]VS!H59</f>
        <v>0</v>
      </c>
      <c r="J62" s="1"/>
      <c r="K62" s="1"/>
      <c r="L62" s="1">
        <v>0</v>
      </c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[2]VS!H60</f>
        <v>0</v>
      </c>
      <c r="J63" s="1"/>
      <c r="K63" s="1"/>
      <c r="L63" s="1">
        <v>0</v>
      </c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72159721.459999993</v>
      </c>
      <c r="K76" s="6">
        <f t="shared" si="17"/>
        <v>47534849.139999993</v>
      </c>
      <c r="L76" s="6">
        <f t="shared" si="17"/>
        <v>81785738.409999996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735437538.24000001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72159721.459999993</v>
      </c>
      <c r="K88" s="41">
        <f t="shared" si="19"/>
        <v>47534849.139999993</v>
      </c>
      <c r="L88" s="41">
        <f t="shared" si="19"/>
        <v>81785738.409999996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735437538.24000001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SEPTIEMBRE-2024 (OAI)</vt:lpstr>
      <vt:lpstr>'EJECUCION SEPTIEMBRE-2024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2024-09-02T13:52:53Z</cp:lastPrinted>
  <dcterms:created xsi:type="dcterms:W3CDTF">2018-04-17T18:57:16Z</dcterms:created>
  <dcterms:modified xsi:type="dcterms:W3CDTF">2024-10-08T17:16:55Z</dcterms:modified>
</cp:coreProperties>
</file>