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53E55038-14FD-4C34-8C7D-5BEC195717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ENERO-2026 (OAI)" sheetId="19" r:id="rId1"/>
  </sheets>
  <externalReferences>
    <externalReference r:id="rId2"/>
  </externalReferences>
  <definedNames>
    <definedName name="_xlnm.Print_Area" localSheetId="0">'EJECUCION ENERO-2026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9" l="1"/>
  <c r="B35" i="19"/>
  <c r="B34" i="19"/>
  <c r="B31" i="19"/>
  <c r="B26" i="19"/>
  <c r="D63" i="19"/>
  <c r="D62" i="19"/>
  <c r="D61" i="19"/>
  <c r="D60" i="19"/>
  <c r="D59" i="19"/>
  <c r="D58" i="19"/>
  <c r="D57" i="19"/>
  <c r="C37" i="19" l="1"/>
  <c r="B59" i="19"/>
  <c r="B57" i="19"/>
  <c r="B55" i="19"/>
  <c r="B30" i="19"/>
  <c r="B27" i="19"/>
  <c r="B25" i="19"/>
  <c r="B24" i="19"/>
  <c r="B22" i="19"/>
  <c r="B19" i="19"/>
  <c r="B17" i="19"/>
  <c r="B14" i="19"/>
  <c r="B13" i="19"/>
  <c r="J38" i="19" l="1"/>
  <c r="C28" i="19" l="1"/>
  <c r="C18" i="19"/>
  <c r="C12" i="19"/>
  <c r="C72" i="19"/>
  <c r="C69" i="19"/>
  <c r="C64" i="19"/>
  <c r="C5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<sst xmlns="http://schemas.openxmlformats.org/spreadsheetml/2006/main" count="108" uniqueCount="108">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</sst>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895350</xdr:colOff>
      <xdr:row>102</xdr:row>
      <xdr:rowOff>180975</xdr:rowOff>
    </xdr:from>
    <xdr:to>
      <xdr:col>5</xdr:col>
      <xdr:colOff>971550</xdr:colOff>
      <xdr:row>107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81975" y="202215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299732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%20ENERO%202026%20(SNS).xlsx" TargetMode="External"/><Relationship Id="rId1" Type="http://schemas.openxmlformats.org/officeDocument/2006/relationships/externalLinkPath" Target="EJECUCION%20PRESUPUESTA%20ENERO%202026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DE PAGOS EMITIDOS"/>
      <sheetName val="RELACION ORDENES DE COMPRAS"/>
      <sheetName val="CONS. FUENTES FINAN"/>
      <sheetName val="CUENTA T FONDO 100"/>
      <sheetName val="CUENTA T VS"/>
      <sheetName val="GASTOS X ATENCION"/>
      <sheetName val="PLANTILLA PRESUPUESTO"/>
      <sheetName val="TRANSFERENCIA CORRIENTE"/>
      <sheetName val="VS"/>
      <sheetName val="OBLIGACIONES PENDIENTES"/>
      <sheetName val="INGR SEGUN ORIGEN"/>
      <sheetName val="INGRESOS POR A.R.S"/>
      <sheetName val="GLOSA"/>
    </sheetNames>
    <sheetDataSet>
      <sheetData sheetId="0"/>
      <sheetData sheetId="1"/>
      <sheetData sheetId="2">
        <row r="357">
          <cell r="H3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B38" sqref="B38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5.75" x14ac:dyDescent="0.25">
      <c r="A7" s="48" t="s">
        <v>107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1350574283</v>
      </c>
      <c r="C11" s="26">
        <f>C12+C18+C28+C38+C46+C54+C64+C69+C72</f>
        <v>0</v>
      </c>
      <c r="D11" s="26">
        <f t="shared" si="0"/>
        <v>98845330.049999997</v>
      </c>
      <c r="E11" s="26">
        <f t="shared" si="0"/>
        <v>0</v>
      </c>
      <c r="F11" s="26">
        <f t="shared" si="0"/>
        <v>0</v>
      </c>
      <c r="G11" s="26">
        <f t="shared" ref="G11:O11" si="1">G12+G18+G28+G38+G46+G54+G64+G69+G72</f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98845330.049999997</v>
      </c>
    </row>
    <row r="12" spans="1:16" x14ac:dyDescent="0.25">
      <c r="A12" s="36" t="s">
        <v>2</v>
      </c>
      <c r="B12" s="23">
        <f>B13+B14+B15+B16+B17</f>
        <v>644491746</v>
      </c>
      <c r="C12" s="23">
        <f>C13+C14+C15+C16+C17</f>
        <v>0</v>
      </c>
      <c r="D12" s="24">
        <f>SUM(D13:D17)</f>
        <v>35624170.68</v>
      </c>
      <c r="E12" s="24">
        <f t="shared" ref="E12:P12" si="2">SUM(E13:E17)</f>
        <v>0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35624170.68</v>
      </c>
    </row>
    <row r="13" spans="1:16" ht="21.75" customHeight="1" x14ac:dyDescent="0.25">
      <c r="A13" s="40" t="s">
        <v>3</v>
      </c>
      <c r="B13" s="29">
        <f>248434938+116554684+31251216+2984784+836760</f>
        <v>400062382</v>
      </c>
      <c r="C13" s="9">
        <v>0</v>
      </c>
      <c r="D13" s="1">
        <v>30458656.460000001</v>
      </c>
      <c r="E13" s="14"/>
      <c r="F13" s="1"/>
      <c r="G13" s="1"/>
      <c r="H13" s="1"/>
      <c r="I13" s="45"/>
      <c r="J13" s="1"/>
      <c r="K13" s="1"/>
      <c r="L13" s="1"/>
      <c r="M13" s="1"/>
      <c r="N13" s="1"/>
      <c r="O13" s="1"/>
      <c r="P13" s="16">
        <f>D13+E13+F13+G13+H13+I13+J13+K13+L13+M13+N13+O13</f>
        <v>30458656.460000001</v>
      </c>
    </row>
    <row r="14" spans="1:16" x14ac:dyDescent="0.25">
      <c r="A14" s="40" t="s">
        <v>4</v>
      </c>
      <c r="B14" s="29">
        <f>6091416+180000000+828000</f>
        <v>186919416</v>
      </c>
      <c r="C14" s="9">
        <v>0</v>
      </c>
      <c r="D14" s="1">
        <v>482618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482618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26588530+26626036+4295382</f>
        <v>57509948</v>
      </c>
      <c r="C17" s="9"/>
      <c r="D17" s="1">
        <v>4682896.22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6">
        <f t="shared" si="3"/>
        <v>4682896.22</v>
      </c>
    </row>
    <row r="18" spans="1:16" x14ac:dyDescent="0.25">
      <c r="A18" s="37" t="s">
        <v>7</v>
      </c>
      <c r="B18" s="12">
        <f>B19+B20+B21+B22+B23+B24+B25+B26+B27</f>
        <v>53811464</v>
      </c>
      <c r="C18" s="8">
        <f>C19+C20+C21+C22+C23+C24+C25+C26+C27</f>
        <v>1000000</v>
      </c>
      <c r="D18" s="8">
        <f>SUM(D19:D27)</f>
        <v>4939125.96</v>
      </c>
      <c r="E18" s="8">
        <f t="shared" ref="E18:O18" si="4">SUM(E19:E27)</f>
        <v>0</v>
      </c>
      <c r="F18" s="8">
        <f>SUM(F19:F27)</f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4939125.96</v>
      </c>
    </row>
    <row r="19" spans="1:16" ht="15" customHeight="1" x14ac:dyDescent="0.25">
      <c r="A19" s="40" t="s">
        <v>8</v>
      </c>
      <c r="B19" s="29">
        <f>5000000+4570000+554900</f>
        <v>10124900</v>
      </c>
      <c r="C19" s="9">
        <v>0</v>
      </c>
      <c r="D19" s="1">
        <v>1911196.87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6">
        <f t="shared" si="3"/>
        <v>1911196.87</v>
      </c>
    </row>
    <row r="20" spans="1:16" x14ac:dyDescent="0.25">
      <c r="A20" s="40" t="s">
        <v>9</v>
      </c>
      <c r="B20" s="29">
        <v>0</v>
      </c>
      <c r="C20" s="9"/>
      <c r="D20" s="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/>
      <c r="D21" s="1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f>89144</f>
        <v>89144</v>
      </c>
      <c r="C22" s="9"/>
      <c r="D22" s="1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6">
        <f t="shared" si="3"/>
        <v>0</v>
      </c>
    </row>
    <row r="23" spans="1:16" x14ac:dyDescent="0.25">
      <c r="A23" s="40" t="s">
        <v>12</v>
      </c>
      <c r="B23" s="29">
        <v>5900000</v>
      </c>
      <c r="C23" s="9">
        <v>0</v>
      </c>
      <c r="D23" s="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6">
        <f t="shared" si="3"/>
        <v>0</v>
      </c>
    </row>
    <row r="24" spans="1:16" x14ac:dyDescent="0.25">
      <c r="A24" s="40" t="s">
        <v>13</v>
      </c>
      <c r="B24" s="29">
        <f>10000000+1360453+4212000</f>
        <v>15572453</v>
      </c>
      <c r="C24" s="9">
        <v>0</v>
      </c>
      <c r="D24" s="1">
        <v>1078117.1499999999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6">
        <f t="shared" si="3"/>
        <v>1078117.1499999999</v>
      </c>
    </row>
    <row r="25" spans="1:16" x14ac:dyDescent="0.25">
      <c r="A25" s="40" t="s">
        <v>14</v>
      </c>
      <c r="B25" s="29">
        <f>5000000+328000+590509+300000+300000+5736542+1529550+200000+300180</f>
        <v>14284781</v>
      </c>
      <c r="C25" s="9"/>
      <c r="D25" s="1">
        <v>1011711.94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6">
        <f t="shared" si="3"/>
        <v>1011711.94</v>
      </c>
    </row>
    <row r="26" spans="1:16" x14ac:dyDescent="0.25">
      <c r="A26" s="40" t="s">
        <v>15</v>
      </c>
      <c r="B26" s="29">
        <f>552111+543060+1500000+200000+600000+1445015+1000000</f>
        <v>5840186</v>
      </c>
      <c r="C26" s="9">
        <v>1000000</v>
      </c>
      <c r="D26" s="1">
        <v>938100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6">
        <f t="shared" si="3"/>
        <v>938100</v>
      </c>
    </row>
    <row r="27" spans="1:16" x14ac:dyDescent="0.25">
      <c r="A27" s="40" t="s">
        <v>37</v>
      </c>
      <c r="B27" s="29">
        <f>2000000</f>
        <v>2000000</v>
      </c>
      <c r="C27" s="44">
        <v>0</v>
      </c>
      <c r="D27" s="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6">
        <f t="shared" si="3"/>
        <v>0</v>
      </c>
    </row>
    <row r="28" spans="1:16" x14ac:dyDescent="0.25">
      <c r="A28" s="37" t="s">
        <v>16</v>
      </c>
      <c r="B28" s="12">
        <f>B29+B30+B31+B32+B33+B34+B35+B36+B37</f>
        <v>583411533</v>
      </c>
      <c r="C28" s="8">
        <f>C29+C30+C31+C32+C33+C34+C35+C36+C37</f>
        <v>-1000000</v>
      </c>
      <c r="D28" s="8">
        <f>SUM(D29:D37)</f>
        <v>58080433.409999996</v>
      </c>
      <c r="E28" s="8">
        <f t="shared" ref="E28:N28" si="5">SUM(E29:E37)</f>
        <v>0</v>
      </c>
      <c r="F28" s="8">
        <f t="shared" si="5"/>
        <v>0</v>
      </c>
      <c r="G28" s="8">
        <f t="shared" si="5"/>
        <v>0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58080433.409999996</v>
      </c>
    </row>
    <row r="29" spans="1:16" x14ac:dyDescent="0.25">
      <c r="A29" s="40" t="s">
        <v>17</v>
      </c>
      <c r="B29" s="29">
        <v>15000000</v>
      </c>
      <c r="C29" s="9">
        <v>0</v>
      </c>
      <c r="D29" s="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6">
        <f t="shared" si="3"/>
        <v>0</v>
      </c>
    </row>
    <row r="30" spans="1:16" x14ac:dyDescent="0.25">
      <c r="A30" s="40" t="s">
        <v>18</v>
      </c>
      <c r="B30" s="29">
        <f>350000+200000+200000+150543</f>
        <v>900543</v>
      </c>
      <c r="C30" s="9"/>
      <c r="D30" s="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6">
        <f t="shared" si="3"/>
        <v>0</v>
      </c>
    </row>
    <row r="31" spans="1:16" x14ac:dyDescent="0.25">
      <c r="A31" s="40" t="s">
        <v>19</v>
      </c>
      <c r="B31" s="29">
        <f>1000000+500000+2000000</f>
        <v>3500000</v>
      </c>
      <c r="C31" s="9">
        <v>2000000</v>
      </c>
      <c r="D31" s="1">
        <v>262225.5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6">
        <f t="shared" si="3"/>
        <v>262225.5</v>
      </c>
    </row>
    <row r="32" spans="1:16" x14ac:dyDescent="0.25">
      <c r="A32" s="40" t="s">
        <v>20</v>
      </c>
      <c r="B32" s="29">
        <v>150000000</v>
      </c>
      <c r="C32" s="9">
        <v>0</v>
      </c>
      <c r="D32" s="1">
        <v>6427876.5999999996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6">
        <f t="shared" si="3"/>
        <v>6427876.5999999996</v>
      </c>
    </row>
    <row r="33" spans="1:16" x14ac:dyDescent="0.25">
      <c r="A33" s="40" t="s">
        <v>21</v>
      </c>
      <c r="B33" s="29">
        <v>2000000</v>
      </c>
      <c r="C33" s="9">
        <v>0</v>
      </c>
      <c r="D33" s="1">
        <v>1507214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>
        <f t="shared" si="3"/>
        <v>1507214</v>
      </c>
    </row>
    <row r="34" spans="1:16" x14ac:dyDescent="0.25">
      <c r="A34" s="40" t="s">
        <v>22</v>
      </c>
      <c r="B34" s="29">
        <f>500000+426858+50000</f>
        <v>976858</v>
      </c>
      <c r="C34" s="9">
        <v>50000</v>
      </c>
      <c r="D34" s="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6">
        <f t="shared" si="3"/>
        <v>0</v>
      </c>
    </row>
    <row r="35" spans="1:16" x14ac:dyDescent="0.25">
      <c r="A35" s="40" t="s">
        <v>23</v>
      </c>
      <c r="B35" s="29">
        <f>3092532+1000000+1230640+70000000+410460+250500+100000</f>
        <v>76084132</v>
      </c>
      <c r="C35" s="9">
        <v>100000</v>
      </c>
      <c r="D35" s="1">
        <v>5280315.63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6">
        <f t="shared" si="3"/>
        <v>5280315.63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2000000+3000000+330000000+1100000+1000000+1000000-3150000</f>
        <v>334950000</v>
      </c>
      <c r="C37" s="9">
        <f>-100000-1000000-200000+200000-200000+200000-2000000-50000</f>
        <v>-3150000</v>
      </c>
      <c r="D37" s="1">
        <v>44602801.68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6">
        <f t="shared" si="3"/>
        <v>44602801.68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60000</v>
      </c>
      <c r="E38" s="8">
        <f t="shared" ref="E38:O38" si="6">SUM(E39:E45)</f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60000</v>
      </c>
    </row>
    <row r="39" spans="1:16" x14ac:dyDescent="0.25">
      <c r="A39" s="40" t="s">
        <v>26</v>
      </c>
      <c r="B39" s="29">
        <v>0</v>
      </c>
      <c r="C39" s="9"/>
      <c r="D39" s="1">
        <v>60000</v>
      </c>
      <c r="E39" s="1"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60000</v>
      </c>
    </row>
    <row r="40" spans="1:16" x14ac:dyDescent="0.25">
      <c r="A40" s="40" t="s">
        <v>39</v>
      </c>
      <c r="B40" s="29">
        <v>0</v>
      </c>
      <c r="C40" s="9"/>
      <c r="D40" s="1">
        <v>0</v>
      </c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68859540</v>
      </c>
      <c r="C54" s="12">
        <f>C55+C56+C57+C58+C59+C60+C61+C62+C63</f>
        <v>0</v>
      </c>
      <c r="D54" s="8">
        <f>SUM(D55:D63)</f>
        <v>141600</v>
      </c>
      <c r="E54" s="8">
        <f t="shared" ref="E54:O54" si="9">SUM(E55:E63)</f>
        <v>0</v>
      </c>
      <c r="F54" s="8">
        <f t="shared" si="9"/>
        <v>0</v>
      </c>
      <c r="G54" s="8">
        <f t="shared" si="9"/>
        <v>0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141600</v>
      </c>
    </row>
    <row r="55" spans="1:16" ht="15" customHeight="1" x14ac:dyDescent="0.25">
      <c r="A55" s="40" t="s">
        <v>29</v>
      </c>
      <c r="B55" s="29">
        <f>2022500+200000+3000000+1159700</f>
        <v>6382200</v>
      </c>
      <c r="C55" s="9">
        <v>0</v>
      </c>
      <c r="D55" s="1">
        <v>141600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6">
        <f t="shared" si="8"/>
        <v>141600</v>
      </c>
    </row>
    <row r="56" spans="1:16" x14ac:dyDescent="0.25">
      <c r="A56" s="40" t="s">
        <v>30</v>
      </c>
      <c r="B56" s="29">
        <v>0</v>
      </c>
      <c r="C56" s="9">
        <v>0</v>
      </c>
      <c r="D56" s="1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f>50000000+1000000</f>
        <v>51000000</v>
      </c>
      <c r="C57" s="9">
        <v>0</v>
      </c>
      <c r="D57" s="1">
        <f>'[1]CONS. FUENTES FINAN'!$H$357</f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6">
        <f t="shared" si="8"/>
        <v>0</v>
      </c>
    </row>
    <row r="58" spans="1:16" x14ac:dyDescent="0.25">
      <c r="A58" s="40" t="s">
        <v>32</v>
      </c>
      <c r="B58" s="29">
        <v>2727340</v>
      </c>
      <c r="C58" s="9">
        <v>0</v>
      </c>
      <c r="D58" s="1">
        <f>'[1]CONS. FUENTES FINAN'!$H$357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6">
        <f t="shared" si="8"/>
        <v>0</v>
      </c>
    </row>
    <row r="59" spans="1:16" x14ac:dyDescent="0.25">
      <c r="A59" s="40" t="s">
        <v>33</v>
      </c>
      <c r="B59" s="29">
        <f>1700000+1450000+4000000</f>
        <v>7150000</v>
      </c>
      <c r="C59" s="9">
        <v>0</v>
      </c>
      <c r="D59" s="1">
        <f>'[1]CONS. FUENTES FINAN'!$H$357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6">
        <f t="shared" si="8"/>
        <v>0</v>
      </c>
    </row>
    <row r="60" spans="1:16" x14ac:dyDescent="0.25">
      <c r="A60" s="40" t="s">
        <v>52</v>
      </c>
      <c r="B60" s="29">
        <v>0</v>
      </c>
      <c r="C60" s="9">
        <v>0</v>
      </c>
      <c r="D60" s="1">
        <f>'[1]CONS. FUENTES FINAN'!$H$357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>
        <f>'[1]CONS. FUENTES FINAN'!$H$357</f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1600000</v>
      </c>
      <c r="C62" s="9">
        <v>0</v>
      </c>
      <c r="D62" s="1">
        <f>'[1]CONS. FUENTES FINAN'!$H$357</f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>
        <f>'[1]CONS. FUENTES FINAN'!$H$357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1350574283</v>
      </c>
      <c r="C76" s="6">
        <f>C12+C18+C28+C38+C46+C54+C64+C69+C72</f>
        <v>0</v>
      </c>
      <c r="D76" s="6">
        <f>D12+D18+D28+D38+D46+D54+D64+D69+D72</f>
        <v>98845330.049999997</v>
      </c>
      <c r="E76" s="6">
        <f t="shared" ref="E76:P76" si="17">E12+E18+E28+E38+E46+E54+E64+E69+E72</f>
        <v>0</v>
      </c>
      <c r="F76" s="6">
        <f t="shared" si="17"/>
        <v>0</v>
      </c>
      <c r="G76" s="6">
        <f t="shared" si="17"/>
        <v>0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98845330.049999997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1350574283</v>
      </c>
      <c r="C88" s="41">
        <f>C76+C86</f>
        <v>0</v>
      </c>
      <c r="D88" s="41">
        <f t="shared" ref="D88:O88" si="19">D76+D86</f>
        <v>98845330.049999997</v>
      </c>
      <c r="E88" s="41">
        <f t="shared" si="19"/>
        <v>0</v>
      </c>
      <c r="F88" s="41">
        <f t="shared" si="19"/>
        <v>0</v>
      </c>
      <c r="G88" s="41">
        <f t="shared" si="19"/>
        <v>0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98845330.049999997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ENERO-2026 (OAI)</vt:lpstr>
      <vt:lpstr>'EJECUCION ENERO-2026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2024-09-02T13:52:53Z</cp:lastPrinted>
  <dcterms:created xsi:type="dcterms:W3CDTF">2018-04-17T18:57:16Z</dcterms:created>
  <dcterms:modified xsi:type="dcterms:W3CDTF">2026-03-25T15:09:03Z</dcterms:modified>
</cp:coreProperties>
</file>