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480" windowHeight="11640" activeTab="1"/>
  </bookViews>
  <sheets>
    <sheet name="Generales" sheetId="1" r:id="rId1"/>
    <sheet name="Hospital " sheetId="2" r:id="rId2"/>
    <sheet name="Hoja1" sheetId="3" r:id="rId3"/>
  </sheets>
  <definedNames>
    <definedName name="_xlnm._FilterDatabase" localSheetId="1" hidden="1">'Hospital '!$R$12:$S$553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3" i="2"/>
  <c r="P553"/>
  <c r="G553"/>
  <c r="E10" i="1"/>
  <c r="E14"/>
  <c r="C7" i="2"/>
  <c r="E6" i="1"/>
  <c r="B15" i="3" l="1"/>
  <c r="E8" i="1" l="1"/>
  <c r="C8" i="2" l="1"/>
  <c r="E9" i="1"/>
  <c r="C14" l="1"/>
  <c r="C9" i="2"/>
  <c r="H551" l="1"/>
  <c r="J551" s="1"/>
  <c r="K551" s="1"/>
  <c r="H552"/>
  <c r="H550"/>
  <c r="J550" s="1"/>
  <c r="K550" s="1"/>
  <c r="H548"/>
  <c r="J548" s="1"/>
  <c r="H546"/>
  <c r="J546" s="1"/>
  <c r="M546" s="1"/>
  <c r="Q546" s="1"/>
  <c r="H547"/>
  <c r="J547" s="1"/>
  <c r="H290"/>
  <c r="H480"/>
  <c r="H52"/>
  <c r="H477"/>
  <c r="H478"/>
  <c r="H479"/>
  <c r="H481"/>
  <c r="H484"/>
  <c r="H482"/>
  <c r="H483"/>
  <c r="H474"/>
  <c r="H485"/>
  <c r="H475"/>
  <c r="H486"/>
  <c r="H476"/>
  <c r="H526"/>
  <c r="J526" s="1"/>
  <c r="M526" s="1"/>
  <c r="Q526" s="1"/>
  <c r="H532"/>
  <c r="H539"/>
  <c r="H545"/>
  <c r="H533"/>
  <c r="H540"/>
  <c r="H549"/>
  <c r="J549" s="1"/>
  <c r="H527"/>
  <c r="H536"/>
  <c r="J536" s="1"/>
  <c r="H530"/>
  <c r="J530" s="1"/>
  <c r="H544"/>
  <c r="H534"/>
  <c r="H541"/>
  <c r="H542"/>
  <c r="H529"/>
  <c r="J529" s="1"/>
  <c r="H537"/>
  <c r="J537" s="1"/>
  <c r="H531"/>
  <c r="J531" s="1"/>
  <c r="H528"/>
  <c r="J528" s="1"/>
  <c r="H535"/>
  <c r="H543"/>
  <c r="J543" s="1"/>
  <c r="H538"/>
  <c r="H524"/>
  <c r="J524" s="1"/>
  <c r="M524" s="1"/>
  <c r="Q524" s="1"/>
  <c r="H525"/>
  <c r="H512"/>
  <c r="H514"/>
  <c r="H516"/>
  <c r="H518"/>
  <c r="H521"/>
  <c r="H523"/>
  <c r="H511"/>
  <c r="H513"/>
  <c r="H515"/>
  <c r="H517"/>
  <c r="H519"/>
  <c r="H520"/>
  <c r="H522"/>
  <c r="H259"/>
  <c r="H438"/>
  <c r="H310"/>
  <c r="H466"/>
  <c r="H33"/>
  <c r="H188"/>
  <c r="H91"/>
  <c r="H88"/>
  <c r="H82"/>
  <c r="H24"/>
  <c r="H172"/>
  <c r="H192"/>
  <c r="H428"/>
  <c r="H246"/>
  <c r="H47"/>
  <c r="H410"/>
  <c r="H509"/>
  <c r="H463"/>
  <c r="H77"/>
  <c r="H268"/>
  <c r="H263"/>
  <c r="H161"/>
  <c r="H395"/>
  <c r="H16"/>
  <c r="H285"/>
  <c r="H215"/>
  <c r="H344"/>
  <c r="H330"/>
  <c r="H436"/>
  <c r="H276"/>
  <c r="H80"/>
  <c r="H376"/>
  <c r="H303"/>
  <c r="H238"/>
  <c r="H412"/>
  <c r="H119"/>
  <c r="H357"/>
  <c r="H361"/>
  <c r="H296"/>
  <c r="H247"/>
  <c r="H184"/>
  <c r="H223"/>
  <c r="H472"/>
  <c r="H101"/>
  <c r="H451"/>
  <c r="H182"/>
  <c r="H209"/>
  <c r="H465"/>
  <c r="H25"/>
  <c r="H460"/>
  <c r="H435"/>
  <c r="H347"/>
  <c r="H495"/>
  <c r="H274"/>
  <c r="H408"/>
  <c r="H153"/>
  <c r="H141"/>
  <c r="H281"/>
  <c r="H319"/>
  <c r="H393"/>
  <c r="H211"/>
  <c r="H55"/>
  <c r="H452"/>
  <c r="H402"/>
  <c r="H499"/>
  <c r="H469"/>
  <c r="H154"/>
  <c r="H488"/>
  <c r="H442"/>
  <c r="H390"/>
  <c r="H444"/>
  <c r="H417"/>
  <c r="H309"/>
  <c r="H461"/>
  <c r="H364"/>
  <c r="H348"/>
  <c r="H270"/>
  <c r="H425"/>
  <c r="H38"/>
  <c r="H253"/>
  <c r="H78"/>
  <c r="H143"/>
  <c r="H365"/>
  <c r="H334"/>
  <c r="H424"/>
  <c r="H27"/>
  <c r="H317"/>
  <c r="H265"/>
  <c r="H98"/>
  <c r="H187"/>
  <c r="H271"/>
  <c r="H23"/>
  <c r="H231"/>
  <c r="H381"/>
  <c r="H266"/>
  <c r="H158"/>
  <c r="H46"/>
  <c r="H227"/>
  <c r="H225"/>
  <c r="H191"/>
  <c r="H221"/>
  <c r="H446"/>
  <c r="H146"/>
  <c r="H135"/>
  <c r="H322"/>
  <c r="H415"/>
  <c r="H491"/>
  <c r="H114"/>
  <c r="H219"/>
  <c r="H84"/>
  <c r="H176"/>
  <c r="H30"/>
  <c r="H236"/>
  <c r="H411"/>
  <c r="H159"/>
  <c r="H449"/>
  <c r="H56"/>
  <c r="H404"/>
  <c r="H262"/>
  <c r="H400"/>
  <c r="H448"/>
  <c r="H218"/>
  <c r="H103"/>
  <c r="H308"/>
  <c r="H333"/>
  <c r="H299"/>
  <c r="H507"/>
  <c r="H40"/>
  <c r="H20"/>
  <c r="H378"/>
  <c r="H374"/>
  <c r="H252"/>
  <c r="H60"/>
  <c r="H200"/>
  <c r="H85"/>
  <c r="H75"/>
  <c r="H168"/>
  <c r="H255"/>
  <c r="H269"/>
  <c r="H413"/>
  <c r="H198"/>
  <c r="H174"/>
  <c r="H470"/>
  <c r="H325"/>
  <c r="H414"/>
  <c r="H307"/>
  <c r="H341"/>
  <c r="H283"/>
  <c r="H185"/>
  <c r="H406"/>
  <c r="H324"/>
  <c r="H54"/>
  <c r="H388"/>
  <c r="H104"/>
  <c r="H258"/>
  <c r="H144"/>
  <c r="H125"/>
  <c r="H117"/>
  <c r="H96"/>
  <c r="H90"/>
  <c r="H126"/>
  <c r="H305"/>
  <c r="H167"/>
  <c r="H99"/>
  <c r="H112"/>
  <c r="H164"/>
  <c r="H387"/>
  <c r="H116"/>
  <c r="H356"/>
  <c r="H235"/>
  <c r="H86"/>
  <c r="H302"/>
  <c r="H382"/>
  <c r="H22"/>
  <c r="H26"/>
  <c r="H31"/>
  <c r="H66"/>
  <c r="H360"/>
  <c r="H92"/>
  <c r="H224"/>
  <c r="H379"/>
  <c r="H250"/>
  <c r="H502"/>
  <c r="H79"/>
  <c r="H44"/>
  <c r="H28"/>
  <c r="H437"/>
  <c r="H403"/>
  <c r="H353"/>
  <c r="H329"/>
  <c r="H34"/>
  <c r="H397"/>
  <c r="H62"/>
  <c r="H304"/>
  <c r="H179"/>
  <c r="H351"/>
  <c r="H203"/>
  <c r="H137"/>
  <c r="H37"/>
  <c r="H422"/>
  <c r="H420"/>
  <c r="H210"/>
  <c r="H189"/>
  <c r="H315"/>
  <c r="H398"/>
  <c r="H369"/>
  <c r="H314"/>
  <c r="H377"/>
  <c r="H346"/>
  <c r="H336"/>
  <c r="H331"/>
  <c r="H264"/>
  <c r="H386"/>
  <c r="H277"/>
  <c r="H419"/>
  <c r="H136"/>
  <c r="H129"/>
  <c r="H501"/>
  <c r="H50"/>
  <c r="H288"/>
  <c r="H260"/>
  <c r="H245"/>
  <c r="H401"/>
  <c r="H489"/>
  <c r="H318"/>
  <c r="H256"/>
  <c r="H61"/>
  <c r="H43"/>
  <c r="H292"/>
  <c r="H447"/>
  <c r="H467"/>
  <c r="H65"/>
  <c r="H83"/>
  <c r="H244"/>
  <c r="H389"/>
  <c r="H242"/>
  <c r="H194"/>
  <c r="H63"/>
  <c r="H496"/>
  <c r="H87"/>
  <c r="H343"/>
  <c r="H107"/>
  <c r="H195"/>
  <c r="H230"/>
  <c r="H115"/>
  <c r="H213"/>
  <c r="H409"/>
  <c r="H294"/>
  <c r="H151"/>
  <c r="H455"/>
  <c r="H293"/>
  <c r="H427"/>
  <c r="H287"/>
  <c r="H19"/>
  <c r="H100"/>
  <c r="H350"/>
  <c r="H280"/>
  <c r="H169"/>
  <c r="H138"/>
  <c r="H202"/>
  <c r="H234"/>
  <c r="H120"/>
  <c r="H13"/>
  <c r="H426"/>
  <c r="H181"/>
  <c r="H257"/>
  <c r="H53"/>
  <c r="H335"/>
  <c r="H70"/>
  <c r="H490"/>
  <c r="H370"/>
  <c r="H278"/>
  <c r="H142"/>
  <c r="H156"/>
  <c r="H510"/>
  <c r="H81"/>
  <c r="H163"/>
  <c r="H197"/>
  <c r="H312"/>
  <c r="H385"/>
  <c r="H500"/>
  <c r="H166"/>
  <c r="H440"/>
  <c r="H301"/>
  <c r="H261"/>
  <c r="H207"/>
  <c r="H443"/>
  <c r="H69"/>
  <c r="H240"/>
  <c r="H229"/>
  <c r="H383"/>
  <c r="H155"/>
  <c r="H171"/>
  <c r="H132"/>
  <c r="H439"/>
  <c r="H313"/>
  <c r="H160"/>
  <c r="H323"/>
  <c r="H492"/>
  <c r="H375"/>
  <c r="H487"/>
  <c r="H226"/>
  <c r="H459"/>
  <c r="H232"/>
  <c r="H206"/>
  <c r="H508"/>
  <c r="H113"/>
  <c r="H345"/>
  <c r="H359"/>
  <c r="H396"/>
  <c r="H214"/>
  <c r="H71"/>
  <c r="H339"/>
  <c r="H441"/>
  <c r="H298"/>
  <c r="H128"/>
  <c r="H431"/>
  <c r="H217"/>
  <c r="H462"/>
  <c r="H363"/>
  <c r="H173"/>
  <c r="H97"/>
  <c r="H366"/>
  <c r="H121"/>
  <c r="H423"/>
  <c r="H327"/>
  <c r="H453"/>
  <c r="H504"/>
  <c r="H41"/>
  <c r="H430"/>
  <c r="H42"/>
  <c r="H503"/>
  <c r="H199"/>
  <c r="H494"/>
  <c r="H286"/>
  <c r="H506"/>
  <c r="H68"/>
  <c r="H228"/>
  <c r="H433"/>
  <c r="H279"/>
  <c r="H373"/>
  <c r="H233"/>
  <c r="H94"/>
  <c r="H321"/>
  <c r="H367"/>
  <c r="H493"/>
  <c r="H457"/>
  <c r="H458"/>
  <c r="H421"/>
  <c r="H190"/>
  <c r="H201"/>
  <c r="H456"/>
  <c r="H358"/>
  <c r="H36"/>
  <c r="H237"/>
  <c r="H394"/>
  <c r="H251"/>
  <c r="H165"/>
  <c r="H205"/>
  <c r="H505"/>
  <c r="H32"/>
  <c r="H372"/>
  <c r="H48"/>
  <c r="H384"/>
  <c r="H405"/>
  <c r="H429"/>
  <c r="H177"/>
  <c r="H222"/>
  <c r="H105"/>
  <c r="H76"/>
  <c r="H407"/>
  <c r="H49"/>
  <c r="H445"/>
  <c r="H432"/>
  <c r="H380"/>
  <c r="H371"/>
  <c r="H349"/>
  <c r="H239"/>
  <c r="H248"/>
  <c r="H127"/>
  <c r="H418"/>
  <c r="H464"/>
  <c r="H352"/>
  <c r="H284"/>
  <c r="H320"/>
  <c r="H93"/>
  <c r="H147"/>
  <c r="H148"/>
  <c r="H45"/>
  <c r="H272"/>
  <c r="H122"/>
  <c r="H338"/>
  <c r="H124"/>
  <c r="H175"/>
  <c r="H340"/>
  <c r="H306"/>
  <c r="H134"/>
  <c r="H59"/>
  <c r="H362"/>
  <c r="H497"/>
  <c r="H392"/>
  <c r="H471"/>
  <c r="H18"/>
  <c r="H473"/>
  <c r="H316"/>
  <c r="H15"/>
  <c r="J15" s="1"/>
  <c r="H110"/>
  <c r="H57"/>
  <c r="H95"/>
  <c r="H450"/>
  <c r="H170"/>
  <c r="H337"/>
  <c r="H216"/>
  <c r="H89"/>
  <c r="H193"/>
  <c r="H311"/>
  <c r="H58"/>
  <c r="H368"/>
  <c r="H14"/>
  <c r="H145"/>
  <c r="H326"/>
  <c r="H342"/>
  <c r="H275"/>
  <c r="H178"/>
  <c r="H289"/>
  <c r="H249"/>
  <c r="H204"/>
  <c r="H267"/>
  <c r="H300"/>
  <c r="H254"/>
  <c r="H243"/>
  <c r="H73"/>
  <c r="H282"/>
  <c r="H150"/>
  <c r="H391"/>
  <c r="H354"/>
  <c r="H295"/>
  <c r="H468"/>
  <c r="H399"/>
  <c r="H108"/>
  <c r="H149"/>
  <c r="H498"/>
  <c r="H186"/>
  <c r="H291"/>
  <c r="H157"/>
  <c r="H72"/>
  <c r="H162"/>
  <c r="H196"/>
  <c r="H183"/>
  <c r="H434"/>
  <c r="H111"/>
  <c r="H102"/>
  <c r="H180"/>
  <c r="H212"/>
  <c r="H118"/>
  <c r="H131"/>
  <c r="H140"/>
  <c r="H35"/>
  <c r="H416"/>
  <c r="H109"/>
  <c r="H139"/>
  <c r="H67"/>
  <c r="H17"/>
  <c r="H273"/>
  <c r="H39"/>
  <c r="H355"/>
  <c r="H332"/>
  <c r="H29"/>
  <c r="H21"/>
  <c r="H123"/>
  <c r="H297"/>
  <c r="H130"/>
  <c r="H74"/>
  <c r="H106"/>
  <c r="H64"/>
  <c r="H454"/>
  <c r="H208"/>
  <c r="H51"/>
  <c r="H152"/>
  <c r="H220"/>
  <c r="H241"/>
  <c r="H328"/>
  <c r="H133"/>
  <c r="H553" l="1"/>
  <c r="J552"/>
  <c r="K552" s="1"/>
  <c r="M551"/>
  <c r="Q551" s="1"/>
  <c r="M550"/>
  <c r="Q550" s="1"/>
  <c r="K547"/>
  <c r="M547"/>
  <c r="Q547" s="1"/>
  <c r="K546"/>
  <c r="N546"/>
  <c r="J474"/>
  <c r="K474" s="1"/>
  <c r="J483"/>
  <c r="K483" s="1"/>
  <c r="J482"/>
  <c r="K482" s="1"/>
  <c r="J484"/>
  <c r="J485"/>
  <c r="J481"/>
  <c r="K481" s="1"/>
  <c r="J480"/>
  <c r="K480" s="1"/>
  <c r="J479"/>
  <c r="J478"/>
  <c r="J476"/>
  <c r="K476" s="1"/>
  <c r="J477"/>
  <c r="K477" s="1"/>
  <c r="J486"/>
  <c r="J475"/>
  <c r="K526"/>
  <c r="K537"/>
  <c r="M537"/>
  <c r="Q537" s="1"/>
  <c r="J527"/>
  <c r="K527" s="1"/>
  <c r="J542"/>
  <c r="K542" s="1"/>
  <c r="K549"/>
  <c r="M549"/>
  <c r="Q549" s="1"/>
  <c r="J538"/>
  <c r="M538" s="1"/>
  <c r="J541"/>
  <c r="K541" s="1"/>
  <c r="J540"/>
  <c r="K540" s="1"/>
  <c r="K543"/>
  <c r="M543"/>
  <c r="Q543" s="1"/>
  <c r="J534"/>
  <c r="K534" s="1"/>
  <c r="J533"/>
  <c r="K533" s="1"/>
  <c r="J535"/>
  <c r="K535" s="1"/>
  <c r="J545"/>
  <c r="K545" s="1"/>
  <c r="K548"/>
  <c r="M548"/>
  <c r="Q548" s="1"/>
  <c r="K528"/>
  <c r="M528"/>
  <c r="Q528" s="1"/>
  <c r="J544"/>
  <c r="K544" s="1"/>
  <c r="J539"/>
  <c r="K539" s="1"/>
  <c r="K531"/>
  <c r="M531"/>
  <c r="Q531" s="1"/>
  <c r="K530"/>
  <c r="M530"/>
  <c r="Q530" s="1"/>
  <c r="J532"/>
  <c r="K532" s="1"/>
  <c r="K536"/>
  <c r="M536"/>
  <c r="Q536" s="1"/>
  <c r="K529"/>
  <c r="M529"/>
  <c r="Q529" s="1"/>
  <c r="N526"/>
  <c r="K524"/>
  <c r="J525"/>
  <c r="K525" s="1"/>
  <c r="N524"/>
  <c r="J519"/>
  <c r="K519" s="1"/>
  <c r="J517"/>
  <c r="K517" s="1"/>
  <c r="J515"/>
  <c r="K515" s="1"/>
  <c r="J513"/>
  <c r="K513" s="1"/>
  <c r="J511"/>
  <c r="K511" s="1"/>
  <c r="J523"/>
  <c r="K523" s="1"/>
  <c r="J521"/>
  <c r="J518"/>
  <c r="K518" s="1"/>
  <c r="J516"/>
  <c r="K516" s="1"/>
  <c r="J522"/>
  <c r="K522" s="1"/>
  <c r="J514"/>
  <c r="K514" s="1"/>
  <c r="J520"/>
  <c r="K520" s="1"/>
  <c r="J512"/>
  <c r="K512" s="1"/>
  <c r="J180"/>
  <c r="K180" s="1"/>
  <c r="J14"/>
  <c r="K14" s="1"/>
  <c r="J306"/>
  <c r="K306" s="1"/>
  <c r="J445"/>
  <c r="K445" s="1"/>
  <c r="J504"/>
  <c r="K504" s="1"/>
  <c r="J454"/>
  <c r="K454" s="1"/>
  <c r="J273"/>
  <c r="K273" s="1"/>
  <c r="J102"/>
  <c r="J498"/>
  <c r="K498" s="1"/>
  <c r="J254"/>
  <c r="K254" s="1"/>
  <c r="J368"/>
  <c r="K368" s="1"/>
  <c r="J110"/>
  <c r="K110" s="1"/>
  <c r="J352"/>
  <c r="K352" s="1"/>
  <c r="J49"/>
  <c r="K49" s="1"/>
  <c r="J505"/>
  <c r="J421"/>
  <c r="K421" s="1"/>
  <c r="J68"/>
  <c r="K68" s="1"/>
  <c r="J453"/>
  <c r="K453" s="1"/>
  <c r="J232"/>
  <c r="K232" s="1"/>
  <c r="J155"/>
  <c r="K155" s="1"/>
  <c r="J385"/>
  <c r="K385" s="1"/>
  <c r="J490"/>
  <c r="K490" s="1"/>
  <c r="J169"/>
  <c r="K169" s="1"/>
  <c r="J389"/>
  <c r="K389" s="1"/>
  <c r="J401"/>
  <c r="K401" s="1"/>
  <c r="J331"/>
  <c r="K331" s="1"/>
  <c r="J437"/>
  <c r="K437" s="1"/>
  <c r="J99"/>
  <c r="K99" s="1"/>
  <c r="J413"/>
  <c r="K413" s="1"/>
  <c r="J449"/>
  <c r="K449" s="1"/>
  <c r="J253"/>
  <c r="J161"/>
  <c r="J64"/>
  <c r="K64" s="1"/>
  <c r="J17"/>
  <c r="K17" s="1"/>
  <c r="J300"/>
  <c r="K300" s="1"/>
  <c r="J58"/>
  <c r="M15"/>
  <c r="Q15" s="1"/>
  <c r="J175"/>
  <c r="J464"/>
  <c r="K464" s="1"/>
  <c r="J407"/>
  <c r="K407" s="1"/>
  <c r="J205"/>
  <c r="K205" s="1"/>
  <c r="J458"/>
  <c r="K458" s="1"/>
  <c r="J327"/>
  <c r="K327" s="1"/>
  <c r="J298"/>
  <c r="K298" s="1"/>
  <c r="J459"/>
  <c r="K459" s="1"/>
  <c r="J383"/>
  <c r="K383" s="1"/>
  <c r="J312"/>
  <c r="K312" s="1"/>
  <c r="J70"/>
  <c r="K70" s="1"/>
  <c r="J280"/>
  <c r="K280" s="1"/>
  <c r="J213"/>
  <c r="K213" s="1"/>
  <c r="J244"/>
  <c r="K244" s="1"/>
  <c r="J245"/>
  <c r="K245" s="1"/>
  <c r="J336"/>
  <c r="J137"/>
  <c r="K137" s="1"/>
  <c r="J28"/>
  <c r="K28" s="1"/>
  <c r="J167"/>
  <c r="K167" s="1"/>
  <c r="J324"/>
  <c r="K324" s="1"/>
  <c r="J269"/>
  <c r="J507"/>
  <c r="K507" s="1"/>
  <c r="J159"/>
  <c r="K159" s="1"/>
  <c r="J146"/>
  <c r="K146" s="1"/>
  <c r="J271"/>
  <c r="K271" s="1"/>
  <c r="J38"/>
  <c r="J488"/>
  <c r="K488" s="1"/>
  <c r="J141"/>
  <c r="K141" s="1"/>
  <c r="J451"/>
  <c r="K451" s="1"/>
  <c r="J303"/>
  <c r="K303" s="1"/>
  <c r="J263"/>
  <c r="K263" s="1"/>
  <c r="J24"/>
  <c r="K24" s="1"/>
  <c r="J438"/>
  <c r="K438" s="1"/>
  <c r="J106"/>
  <c r="K106" s="1"/>
  <c r="J67"/>
  <c r="K67" s="1"/>
  <c r="J111"/>
  <c r="K111" s="1"/>
  <c r="J108"/>
  <c r="K108" s="1"/>
  <c r="J267"/>
  <c r="K267" s="1"/>
  <c r="J311"/>
  <c r="K311" s="1"/>
  <c r="J316"/>
  <c r="K316" s="1"/>
  <c r="J124"/>
  <c r="K124" s="1"/>
  <c r="J418"/>
  <c r="K418" s="1"/>
  <c r="J76"/>
  <c r="K76" s="1"/>
  <c r="J165"/>
  <c r="K165" s="1"/>
  <c r="J457"/>
  <c r="J506"/>
  <c r="K506" s="1"/>
  <c r="J423"/>
  <c r="K423" s="1"/>
  <c r="J441"/>
  <c r="K441" s="1"/>
  <c r="J226"/>
  <c r="K226" s="1"/>
  <c r="J229"/>
  <c r="K229" s="1"/>
  <c r="J335"/>
  <c r="K335" s="1"/>
  <c r="J350"/>
  <c r="K350" s="1"/>
  <c r="J115"/>
  <c r="K115" s="1"/>
  <c r="J83"/>
  <c r="K83" s="1"/>
  <c r="J260"/>
  <c r="K260" s="1"/>
  <c r="J346"/>
  <c r="J203"/>
  <c r="K203" s="1"/>
  <c r="J44"/>
  <c r="J22"/>
  <c r="K22" s="1"/>
  <c r="J305"/>
  <c r="K305" s="1"/>
  <c r="J406"/>
  <c r="K406" s="1"/>
  <c r="J255"/>
  <c r="K255" s="1"/>
  <c r="J299"/>
  <c r="J411"/>
  <c r="K411" s="1"/>
  <c r="J446"/>
  <c r="K446" s="1"/>
  <c r="J187"/>
  <c r="K187" s="1"/>
  <c r="J425"/>
  <c r="K425" s="1"/>
  <c r="J154"/>
  <c r="J153"/>
  <c r="J101"/>
  <c r="K101" s="1"/>
  <c r="J376"/>
  <c r="K376" s="1"/>
  <c r="J268"/>
  <c r="K268" s="1"/>
  <c r="J82"/>
  <c r="K82" s="1"/>
  <c r="J259"/>
  <c r="J74"/>
  <c r="K74" s="1"/>
  <c r="J139"/>
  <c r="K139" s="1"/>
  <c r="J434"/>
  <c r="K434" s="1"/>
  <c r="J399"/>
  <c r="K399" s="1"/>
  <c r="J204"/>
  <c r="K204" s="1"/>
  <c r="J193"/>
  <c r="J473"/>
  <c r="K473" s="1"/>
  <c r="J338"/>
  <c r="K338" s="1"/>
  <c r="J127"/>
  <c r="K127" s="1"/>
  <c r="J105"/>
  <c r="K105" s="1"/>
  <c r="J251"/>
  <c r="K251" s="1"/>
  <c r="J493"/>
  <c r="K493" s="1"/>
  <c r="J286"/>
  <c r="K286" s="1"/>
  <c r="J121"/>
  <c r="K121" s="1"/>
  <c r="J339"/>
  <c r="K339" s="1"/>
  <c r="J487"/>
  <c r="K487" s="1"/>
  <c r="J240"/>
  <c r="K240" s="1"/>
  <c r="J197"/>
  <c r="K197" s="1"/>
  <c r="J53"/>
  <c r="K53" s="1"/>
  <c r="J100"/>
  <c r="K100" s="1"/>
  <c r="J230"/>
  <c r="K230" s="1"/>
  <c r="J65"/>
  <c r="K65" s="1"/>
  <c r="J288"/>
  <c r="K288" s="1"/>
  <c r="J377"/>
  <c r="K377" s="1"/>
  <c r="J351"/>
  <c r="K351" s="1"/>
  <c r="J79"/>
  <c r="K79" s="1"/>
  <c r="J382"/>
  <c r="K382" s="1"/>
  <c r="J126"/>
  <c r="K126" s="1"/>
  <c r="J185"/>
  <c r="K185" s="1"/>
  <c r="J168"/>
  <c r="K168" s="1"/>
  <c r="J333"/>
  <c r="K333" s="1"/>
  <c r="J236"/>
  <c r="K236" s="1"/>
  <c r="J221"/>
  <c r="K221" s="1"/>
  <c r="J98"/>
  <c r="K98" s="1"/>
  <c r="J270"/>
  <c r="K270" s="1"/>
  <c r="J469"/>
  <c r="J408"/>
  <c r="K408" s="1"/>
  <c r="J472"/>
  <c r="J80"/>
  <c r="K80" s="1"/>
  <c r="J77"/>
  <c r="K77" s="1"/>
  <c r="J88"/>
  <c r="K88" s="1"/>
  <c r="J109"/>
  <c r="K109" s="1"/>
  <c r="J183"/>
  <c r="J468"/>
  <c r="K468" s="1"/>
  <c r="J249"/>
  <c r="K249" s="1"/>
  <c r="J89"/>
  <c r="K89" s="1"/>
  <c r="J18"/>
  <c r="K18" s="1"/>
  <c r="J122"/>
  <c r="K122" s="1"/>
  <c r="J222"/>
  <c r="K222" s="1"/>
  <c r="J394"/>
  <c r="K394" s="1"/>
  <c r="J367"/>
  <c r="K367" s="1"/>
  <c r="J494"/>
  <c r="K494" s="1"/>
  <c r="J366"/>
  <c r="K366" s="1"/>
  <c r="J71"/>
  <c r="K71" s="1"/>
  <c r="J375"/>
  <c r="K375" s="1"/>
  <c r="J69"/>
  <c r="K69" s="1"/>
  <c r="J163"/>
  <c r="K163" s="1"/>
  <c r="J257"/>
  <c r="K257" s="1"/>
  <c r="J19"/>
  <c r="K19" s="1"/>
  <c r="J195"/>
  <c r="J467"/>
  <c r="J50"/>
  <c r="K50" s="1"/>
  <c r="J314"/>
  <c r="K314" s="1"/>
  <c r="J179"/>
  <c r="K179" s="1"/>
  <c r="J502"/>
  <c r="K502" s="1"/>
  <c r="J302"/>
  <c r="J90"/>
  <c r="J283"/>
  <c r="K283" s="1"/>
  <c r="J75"/>
  <c r="K75" s="1"/>
  <c r="J308"/>
  <c r="K308" s="1"/>
  <c r="J30"/>
  <c r="K30" s="1"/>
  <c r="J191"/>
  <c r="K191" s="1"/>
  <c r="J265"/>
  <c r="K265" s="1"/>
  <c r="J499"/>
  <c r="K499" s="1"/>
  <c r="J274"/>
  <c r="K274" s="1"/>
  <c r="J223"/>
  <c r="J276"/>
  <c r="K276" s="1"/>
  <c r="J463"/>
  <c r="K463" s="1"/>
  <c r="J91"/>
  <c r="K91" s="1"/>
  <c r="J289"/>
  <c r="K289" s="1"/>
  <c r="J471"/>
  <c r="K471" s="1"/>
  <c r="J248"/>
  <c r="K248" s="1"/>
  <c r="J321"/>
  <c r="K321" s="1"/>
  <c r="J199"/>
  <c r="K199" s="1"/>
  <c r="J214"/>
  <c r="K214" s="1"/>
  <c r="J492"/>
  <c r="K492" s="1"/>
  <c r="J443"/>
  <c r="K443" s="1"/>
  <c r="J81"/>
  <c r="J181"/>
  <c r="J287"/>
  <c r="K287" s="1"/>
  <c r="J107"/>
  <c r="K107" s="1"/>
  <c r="J447"/>
  <c r="K447" s="1"/>
  <c r="J501"/>
  <c r="K501" s="1"/>
  <c r="J369"/>
  <c r="K369" s="1"/>
  <c r="J304"/>
  <c r="K304" s="1"/>
  <c r="J250"/>
  <c r="K250" s="1"/>
  <c r="J86"/>
  <c r="K86" s="1"/>
  <c r="J96"/>
  <c r="K96" s="1"/>
  <c r="J341"/>
  <c r="K341" s="1"/>
  <c r="J85"/>
  <c r="K85" s="1"/>
  <c r="J103"/>
  <c r="K103" s="1"/>
  <c r="J176"/>
  <c r="K176" s="1"/>
  <c r="J225"/>
  <c r="K225" s="1"/>
  <c r="J317"/>
  <c r="K317" s="1"/>
  <c r="J348"/>
  <c r="J402"/>
  <c r="K402" s="1"/>
  <c r="J495"/>
  <c r="K495" s="1"/>
  <c r="J184"/>
  <c r="K184" s="1"/>
  <c r="J436"/>
  <c r="K436" s="1"/>
  <c r="J509"/>
  <c r="K509" s="1"/>
  <c r="J188"/>
  <c r="K188" s="1"/>
  <c r="J196"/>
  <c r="K196" s="1"/>
  <c r="J237"/>
  <c r="K237" s="1"/>
  <c r="J510"/>
  <c r="K510" s="1"/>
  <c r="J398"/>
  <c r="K398" s="1"/>
  <c r="J307"/>
  <c r="K307" s="1"/>
  <c r="J227"/>
  <c r="K227" s="1"/>
  <c r="J452"/>
  <c r="K452" s="1"/>
  <c r="J247"/>
  <c r="K247" s="1"/>
  <c r="J330"/>
  <c r="K330" s="1"/>
  <c r="J130"/>
  <c r="J416"/>
  <c r="K416" s="1"/>
  <c r="J170"/>
  <c r="K170" s="1"/>
  <c r="J297"/>
  <c r="K297" s="1"/>
  <c r="J133"/>
  <c r="K133" s="1"/>
  <c r="J295"/>
  <c r="K295" s="1"/>
  <c r="J216"/>
  <c r="K216" s="1"/>
  <c r="J272"/>
  <c r="J177"/>
  <c r="K177" s="1"/>
  <c r="J97"/>
  <c r="K97" s="1"/>
  <c r="J328"/>
  <c r="K328" s="1"/>
  <c r="J123"/>
  <c r="K123" s="1"/>
  <c r="J35"/>
  <c r="K35" s="1"/>
  <c r="J354"/>
  <c r="J178"/>
  <c r="K178" s="1"/>
  <c r="J337"/>
  <c r="K337" s="1"/>
  <c r="J392"/>
  <c r="K392" s="1"/>
  <c r="J45"/>
  <c r="J239"/>
  <c r="K239" s="1"/>
  <c r="J429"/>
  <c r="K429" s="1"/>
  <c r="J94"/>
  <c r="K94" s="1"/>
  <c r="J503"/>
  <c r="K503" s="1"/>
  <c r="J173"/>
  <c r="K173" s="1"/>
  <c r="J396"/>
  <c r="K396" s="1"/>
  <c r="J323"/>
  <c r="J207"/>
  <c r="K207" s="1"/>
  <c r="J426"/>
  <c r="K426" s="1"/>
  <c r="J427"/>
  <c r="K427" s="1"/>
  <c r="J343"/>
  <c r="K343" s="1"/>
  <c r="J292"/>
  <c r="K292" s="1"/>
  <c r="J129"/>
  <c r="K129" s="1"/>
  <c r="J62"/>
  <c r="J379"/>
  <c r="K379" s="1"/>
  <c r="J235"/>
  <c r="K235" s="1"/>
  <c r="J117"/>
  <c r="K117" s="1"/>
  <c r="J200"/>
  <c r="J218"/>
  <c r="J84"/>
  <c r="K84" s="1"/>
  <c r="J27"/>
  <c r="K27" s="1"/>
  <c r="J364"/>
  <c r="K364" s="1"/>
  <c r="J347"/>
  <c r="K347" s="1"/>
  <c r="J241"/>
  <c r="J21"/>
  <c r="K21" s="1"/>
  <c r="J140"/>
  <c r="K140" s="1"/>
  <c r="J162"/>
  <c r="K162" s="1"/>
  <c r="J391"/>
  <c r="K391" s="1"/>
  <c r="J275"/>
  <c r="K275" s="1"/>
  <c r="J497"/>
  <c r="J148"/>
  <c r="K148" s="1"/>
  <c r="J349"/>
  <c r="K349" s="1"/>
  <c r="J405"/>
  <c r="K405" s="1"/>
  <c r="J36"/>
  <c r="K36" s="1"/>
  <c r="J233"/>
  <c r="J363"/>
  <c r="K363" s="1"/>
  <c r="J359"/>
  <c r="K359" s="1"/>
  <c r="J160"/>
  <c r="K160" s="1"/>
  <c r="J261"/>
  <c r="K261" s="1"/>
  <c r="J13"/>
  <c r="J293"/>
  <c r="J87"/>
  <c r="K87" s="1"/>
  <c r="J43"/>
  <c r="K43" s="1"/>
  <c r="J136"/>
  <c r="K136" s="1"/>
  <c r="J315"/>
  <c r="K315" s="1"/>
  <c r="J397"/>
  <c r="K397" s="1"/>
  <c r="J224"/>
  <c r="K224" s="1"/>
  <c r="J356"/>
  <c r="K356" s="1"/>
  <c r="J125"/>
  <c r="J414"/>
  <c r="J60"/>
  <c r="K60" s="1"/>
  <c r="J448"/>
  <c r="K448" s="1"/>
  <c r="J219"/>
  <c r="J46"/>
  <c r="K46" s="1"/>
  <c r="J424"/>
  <c r="K424" s="1"/>
  <c r="J461"/>
  <c r="K461" s="1"/>
  <c r="J55"/>
  <c r="K55" s="1"/>
  <c r="J435"/>
  <c r="K435" s="1"/>
  <c r="J296"/>
  <c r="K296" s="1"/>
  <c r="J344"/>
  <c r="J410"/>
  <c r="J220"/>
  <c r="J29"/>
  <c r="K29" s="1"/>
  <c r="J131"/>
  <c r="K131" s="1"/>
  <c r="J72"/>
  <c r="K72" s="1"/>
  <c r="J150"/>
  <c r="J342"/>
  <c r="K342" s="1"/>
  <c r="J290"/>
  <c r="K290" s="1"/>
  <c r="J362"/>
  <c r="K362" s="1"/>
  <c r="J147"/>
  <c r="K147" s="1"/>
  <c r="J371"/>
  <c r="K371" s="1"/>
  <c r="J384"/>
  <c r="K384" s="1"/>
  <c r="J358"/>
  <c r="K358" s="1"/>
  <c r="J373"/>
  <c r="K373" s="1"/>
  <c r="J42"/>
  <c r="K42" s="1"/>
  <c r="J462"/>
  <c r="K462" s="1"/>
  <c r="J345"/>
  <c r="J313"/>
  <c r="K313" s="1"/>
  <c r="J301"/>
  <c r="K301" s="1"/>
  <c r="J156"/>
  <c r="K156" s="1"/>
  <c r="J120"/>
  <c r="K120" s="1"/>
  <c r="J455"/>
  <c r="K455" s="1"/>
  <c r="J496"/>
  <c r="K496" s="1"/>
  <c r="J61"/>
  <c r="K61" s="1"/>
  <c r="J419"/>
  <c r="K419" s="1"/>
  <c r="J189"/>
  <c r="J34"/>
  <c r="K34" s="1"/>
  <c r="J92"/>
  <c r="K92" s="1"/>
  <c r="J116"/>
  <c r="K116" s="1"/>
  <c r="J144"/>
  <c r="K144" s="1"/>
  <c r="J325"/>
  <c r="K325" s="1"/>
  <c r="J252"/>
  <c r="K252" s="1"/>
  <c r="J400"/>
  <c r="J114"/>
  <c r="J158"/>
  <c r="K158" s="1"/>
  <c r="J334"/>
  <c r="K334" s="1"/>
  <c r="J309"/>
  <c r="K309" s="1"/>
  <c r="J460"/>
  <c r="K460" s="1"/>
  <c r="J361"/>
  <c r="K361" s="1"/>
  <c r="J215"/>
  <c r="K215" s="1"/>
  <c r="J47"/>
  <c r="K47" s="1"/>
  <c r="J33"/>
  <c r="J152"/>
  <c r="K152" s="1"/>
  <c r="J332"/>
  <c r="K332" s="1"/>
  <c r="J118"/>
  <c r="J157"/>
  <c r="J282"/>
  <c r="K282" s="1"/>
  <c r="J326"/>
  <c r="K326" s="1"/>
  <c r="J450"/>
  <c r="J59"/>
  <c r="K59" s="1"/>
  <c r="J93"/>
  <c r="K93" s="1"/>
  <c r="J380"/>
  <c r="K380" s="1"/>
  <c r="J48"/>
  <c r="K48" s="1"/>
  <c r="J456"/>
  <c r="K456" s="1"/>
  <c r="J279"/>
  <c r="K279" s="1"/>
  <c r="J430"/>
  <c r="K430" s="1"/>
  <c r="J217"/>
  <c r="K217" s="1"/>
  <c r="J113"/>
  <c r="K113" s="1"/>
  <c r="J439"/>
  <c r="J440"/>
  <c r="K440" s="1"/>
  <c r="J142"/>
  <c r="K142" s="1"/>
  <c r="J234"/>
  <c r="K234" s="1"/>
  <c r="J151"/>
  <c r="K151" s="1"/>
  <c r="J63"/>
  <c r="K63" s="1"/>
  <c r="J256"/>
  <c r="K256" s="1"/>
  <c r="J277"/>
  <c r="K277" s="1"/>
  <c r="J210"/>
  <c r="K210" s="1"/>
  <c r="J329"/>
  <c r="K329" s="1"/>
  <c r="J360"/>
  <c r="K360" s="1"/>
  <c r="J387"/>
  <c r="K387" s="1"/>
  <c r="J258"/>
  <c r="K258" s="1"/>
  <c r="J470"/>
  <c r="K470" s="1"/>
  <c r="J374"/>
  <c r="K374" s="1"/>
  <c r="J262"/>
  <c r="J491"/>
  <c r="K491" s="1"/>
  <c r="J266"/>
  <c r="J365"/>
  <c r="K365" s="1"/>
  <c r="J417"/>
  <c r="K417" s="1"/>
  <c r="J211"/>
  <c r="K211" s="1"/>
  <c r="J25"/>
  <c r="J357"/>
  <c r="J285"/>
  <c r="J246"/>
  <c r="K246" s="1"/>
  <c r="J466"/>
  <c r="K466" s="1"/>
  <c r="J51"/>
  <c r="J212"/>
  <c r="K212" s="1"/>
  <c r="J291"/>
  <c r="K291" s="1"/>
  <c r="J73"/>
  <c r="K73" s="1"/>
  <c r="J145"/>
  <c r="K145" s="1"/>
  <c r="J95"/>
  <c r="K95" s="1"/>
  <c r="J134"/>
  <c r="K134" s="1"/>
  <c r="J320"/>
  <c r="K320" s="1"/>
  <c r="J432"/>
  <c r="J372"/>
  <c r="K372" s="1"/>
  <c r="J201"/>
  <c r="K201" s="1"/>
  <c r="J433"/>
  <c r="K433" s="1"/>
  <c r="J41"/>
  <c r="K41" s="1"/>
  <c r="J431"/>
  <c r="K431" s="1"/>
  <c r="J508"/>
  <c r="K508" s="1"/>
  <c r="J132"/>
  <c r="J166"/>
  <c r="K166" s="1"/>
  <c r="J278"/>
  <c r="K278" s="1"/>
  <c r="J202"/>
  <c r="J294"/>
  <c r="K294" s="1"/>
  <c r="J194"/>
  <c r="J318"/>
  <c r="J386"/>
  <c r="K386" s="1"/>
  <c r="J420"/>
  <c r="K420" s="1"/>
  <c r="J353"/>
  <c r="K353" s="1"/>
  <c r="J66"/>
  <c r="J164"/>
  <c r="J104"/>
  <c r="J174"/>
  <c r="K174" s="1"/>
  <c r="J378"/>
  <c r="K378" s="1"/>
  <c r="J404"/>
  <c r="K404" s="1"/>
  <c r="J415"/>
  <c r="K415" s="1"/>
  <c r="J381"/>
  <c r="J143"/>
  <c r="K143" s="1"/>
  <c r="J444"/>
  <c r="K444" s="1"/>
  <c r="J393"/>
  <c r="J465"/>
  <c r="J119"/>
  <c r="K119" s="1"/>
  <c r="J16"/>
  <c r="J428"/>
  <c r="J52"/>
  <c r="K52" s="1"/>
  <c r="J208"/>
  <c r="K208" s="1"/>
  <c r="J243"/>
  <c r="K243" s="1"/>
  <c r="J57"/>
  <c r="K57" s="1"/>
  <c r="J284"/>
  <c r="K284" s="1"/>
  <c r="J32"/>
  <c r="K32" s="1"/>
  <c r="J190"/>
  <c r="K190" s="1"/>
  <c r="J228"/>
  <c r="J206"/>
  <c r="K206" s="1"/>
  <c r="J171"/>
  <c r="K171" s="1"/>
  <c r="J500"/>
  <c r="J370"/>
  <c r="K370" s="1"/>
  <c r="J138"/>
  <c r="K138" s="1"/>
  <c r="J242"/>
  <c r="K242" s="1"/>
  <c r="J489"/>
  <c r="J264"/>
  <c r="K264" s="1"/>
  <c r="J422"/>
  <c r="K422" s="1"/>
  <c r="J403"/>
  <c r="K403" s="1"/>
  <c r="J31"/>
  <c r="K31" s="1"/>
  <c r="J112"/>
  <c r="K112" s="1"/>
  <c r="J388"/>
  <c r="J198"/>
  <c r="J20"/>
  <c r="K20" s="1"/>
  <c r="J56"/>
  <c r="J322"/>
  <c r="K322" s="1"/>
  <c r="J231"/>
  <c r="J78"/>
  <c r="J390"/>
  <c r="J319"/>
  <c r="J209"/>
  <c r="J412"/>
  <c r="K412" s="1"/>
  <c r="J395"/>
  <c r="J192"/>
  <c r="K192" s="1"/>
  <c r="J310"/>
  <c r="J186"/>
  <c r="K186" s="1"/>
  <c r="J340"/>
  <c r="K340" s="1"/>
  <c r="J128"/>
  <c r="K128" s="1"/>
  <c r="J409"/>
  <c r="K409" s="1"/>
  <c r="J37"/>
  <c r="J26"/>
  <c r="K26" s="1"/>
  <c r="J54"/>
  <c r="K54" s="1"/>
  <c r="J40"/>
  <c r="K40" s="1"/>
  <c r="J135"/>
  <c r="J23"/>
  <c r="K23" s="1"/>
  <c r="J442"/>
  <c r="K442" s="1"/>
  <c r="J281"/>
  <c r="J182"/>
  <c r="J238"/>
  <c r="K238" s="1"/>
  <c r="J172"/>
  <c r="K172" s="1"/>
  <c r="J355"/>
  <c r="K355" s="1"/>
  <c r="J149"/>
  <c r="J39"/>
  <c r="K39" s="1"/>
  <c r="J553" l="1"/>
  <c r="M552"/>
  <c r="Q552" s="1"/>
  <c r="K37"/>
  <c r="M37"/>
  <c r="Q37" s="1"/>
  <c r="K38"/>
  <c r="M38"/>
  <c r="Q38" s="1"/>
  <c r="N551"/>
  <c r="K521"/>
  <c r="M521"/>
  <c r="Q521" s="1"/>
  <c r="N550"/>
  <c r="K44"/>
  <c r="N547"/>
  <c r="K485"/>
  <c r="M485"/>
  <c r="N485" s="1"/>
  <c r="M481"/>
  <c r="Q481" s="1"/>
  <c r="M476"/>
  <c r="Q476" s="1"/>
  <c r="M478"/>
  <c r="Q478" s="1"/>
  <c r="M484"/>
  <c r="Q484" s="1"/>
  <c r="K478"/>
  <c r="K484"/>
  <c r="M475"/>
  <c r="Q475" s="1"/>
  <c r="K475"/>
  <c r="M482"/>
  <c r="Q482" s="1"/>
  <c r="M479"/>
  <c r="Q479" s="1"/>
  <c r="K479"/>
  <c r="M486"/>
  <c r="Q486" s="1"/>
  <c r="M483"/>
  <c r="Q483" s="1"/>
  <c r="K486"/>
  <c r="M480"/>
  <c r="Q480" s="1"/>
  <c r="M474"/>
  <c r="Q474" s="1"/>
  <c r="M477"/>
  <c r="Q477" s="1"/>
  <c r="K13"/>
  <c r="N529"/>
  <c r="N549"/>
  <c r="N528"/>
  <c r="N537"/>
  <c r="N536"/>
  <c r="N548"/>
  <c r="N531"/>
  <c r="K538"/>
  <c r="N530"/>
  <c r="N543"/>
  <c r="M542"/>
  <c r="Q542" s="1"/>
  <c r="M545"/>
  <c r="Q545" s="1"/>
  <c r="M540"/>
  <c r="Q540" s="1"/>
  <c r="M527"/>
  <c r="Q527" s="1"/>
  <c r="M539"/>
  <c r="M535"/>
  <c r="Q535" s="1"/>
  <c r="M541"/>
  <c r="Q541" s="1"/>
  <c r="M544"/>
  <c r="Q544" s="1"/>
  <c r="M533"/>
  <c r="Q533" s="1"/>
  <c r="N538"/>
  <c r="Q538"/>
  <c r="M532"/>
  <c r="Q532" s="1"/>
  <c r="M534"/>
  <c r="Q534" s="1"/>
  <c r="M525"/>
  <c r="Q525" s="1"/>
  <c r="M522"/>
  <c r="Q522" s="1"/>
  <c r="M511"/>
  <c r="Q511" s="1"/>
  <c r="M516"/>
  <c r="Q516" s="1"/>
  <c r="M513"/>
  <c r="Q513" s="1"/>
  <c r="M518"/>
  <c r="Q518" s="1"/>
  <c r="M515"/>
  <c r="Q515" s="1"/>
  <c r="M512"/>
  <c r="Q512" s="1"/>
  <c r="M517"/>
  <c r="Q517" s="1"/>
  <c r="M520"/>
  <c r="Q520" s="1"/>
  <c r="M514"/>
  <c r="Q514" s="1"/>
  <c r="M523"/>
  <c r="Q523" s="1"/>
  <c r="M519"/>
  <c r="Q519" s="1"/>
  <c r="M25"/>
  <c r="Q25" s="1"/>
  <c r="M400"/>
  <c r="Q400" s="1"/>
  <c r="M472"/>
  <c r="Q472" s="1"/>
  <c r="M505"/>
  <c r="Q505" s="1"/>
  <c r="M135"/>
  <c r="Q135" s="1"/>
  <c r="M465"/>
  <c r="Q465" s="1"/>
  <c r="M202"/>
  <c r="Q202" s="1"/>
  <c r="M51"/>
  <c r="Q51" s="1"/>
  <c r="M450"/>
  <c r="Q450" s="1"/>
  <c r="M189"/>
  <c r="Q189" s="1"/>
  <c r="M220"/>
  <c r="Q220" s="1"/>
  <c r="M233"/>
  <c r="Q233" s="1"/>
  <c r="M223"/>
  <c r="Q223" s="1"/>
  <c r="M209"/>
  <c r="Q209" s="1"/>
  <c r="M56"/>
  <c r="Q56" s="1"/>
  <c r="M228"/>
  <c r="Q228" s="1"/>
  <c r="M393"/>
  <c r="Q393" s="1"/>
  <c r="M33"/>
  <c r="Q33" s="1"/>
  <c r="M414"/>
  <c r="Q414" s="1"/>
  <c r="K233"/>
  <c r="M275"/>
  <c r="Q275" s="1"/>
  <c r="M292"/>
  <c r="Q292" s="1"/>
  <c r="M396"/>
  <c r="Q396" s="1"/>
  <c r="M123"/>
  <c r="Q123" s="1"/>
  <c r="M295"/>
  <c r="Q295" s="1"/>
  <c r="M398"/>
  <c r="Q398" s="1"/>
  <c r="M188"/>
  <c r="Q188" s="1"/>
  <c r="M501"/>
  <c r="Q501" s="1"/>
  <c r="M248"/>
  <c r="Q248" s="1"/>
  <c r="K223"/>
  <c r="M122"/>
  <c r="Q122" s="1"/>
  <c r="M377"/>
  <c r="Q377" s="1"/>
  <c r="M488"/>
  <c r="Q488" s="1"/>
  <c r="M238"/>
  <c r="Q238" s="1"/>
  <c r="M40"/>
  <c r="Q40" s="1"/>
  <c r="M340"/>
  <c r="Q340" s="1"/>
  <c r="K209"/>
  <c r="K56"/>
  <c r="M403"/>
  <c r="Q403" s="1"/>
  <c r="M138"/>
  <c r="Q138" s="1"/>
  <c r="K228"/>
  <c r="M208"/>
  <c r="Q208" s="1"/>
  <c r="K393"/>
  <c r="M378"/>
  <c r="Q378" s="1"/>
  <c r="M278"/>
  <c r="Q278" s="1"/>
  <c r="M95"/>
  <c r="Q95" s="1"/>
  <c r="M417"/>
  <c r="Q417" s="1"/>
  <c r="M470"/>
  <c r="Q470" s="1"/>
  <c r="M440"/>
  <c r="Q440" s="1"/>
  <c r="M456"/>
  <c r="Q456" s="1"/>
  <c r="M326"/>
  <c r="Q326" s="1"/>
  <c r="K33"/>
  <c r="M309"/>
  <c r="Q309" s="1"/>
  <c r="M419"/>
  <c r="Q419" s="1"/>
  <c r="M301"/>
  <c r="Q301" s="1"/>
  <c r="M342"/>
  <c r="Q342" s="1"/>
  <c r="K414"/>
  <c r="M136"/>
  <c r="Q136" s="1"/>
  <c r="M261"/>
  <c r="Q261" s="1"/>
  <c r="M36"/>
  <c r="Q36" s="1"/>
  <c r="M391"/>
  <c r="Q391" s="1"/>
  <c r="M117"/>
  <c r="Q117" s="1"/>
  <c r="M173"/>
  <c r="Q173" s="1"/>
  <c r="M392"/>
  <c r="Q392" s="1"/>
  <c r="M330"/>
  <c r="Q330" s="1"/>
  <c r="M510"/>
  <c r="Q510" s="1"/>
  <c r="M317"/>
  <c r="Q317" s="1"/>
  <c r="M492"/>
  <c r="Q492" s="1"/>
  <c r="M274"/>
  <c r="Q274" s="1"/>
  <c r="M257"/>
  <c r="Q257" s="1"/>
  <c r="M18"/>
  <c r="Q18" s="1"/>
  <c r="M185"/>
  <c r="Q185" s="1"/>
  <c r="M251"/>
  <c r="Q251" s="1"/>
  <c r="M204"/>
  <c r="Q204" s="1"/>
  <c r="M406"/>
  <c r="Q406" s="1"/>
  <c r="M24"/>
  <c r="Q24" s="1"/>
  <c r="M324"/>
  <c r="Q324" s="1"/>
  <c r="M449"/>
  <c r="Q449" s="1"/>
  <c r="M389"/>
  <c r="Q389" s="1"/>
  <c r="M453"/>
  <c r="Q453" s="1"/>
  <c r="M410"/>
  <c r="Q410" s="1"/>
  <c r="M343"/>
  <c r="Q343" s="1"/>
  <c r="M328"/>
  <c r="Q328" s="1"/>
  <c r="M509"/>
  <c r="Q509" s="1"/>
  <c r="M96"/>
  <c r="Q96" s="1"/>
  <c r="M447"/>
  <c r="Q447" s="1"/>
  <c r="M471"/>
  <c r="Q471" s="1"/>
  <c r="M308"/>
  <c r="Q308" s="1"/>
  <c r="M179"/>
  <c r="Q179" s="1"/>
  <c r="M88"/>
  <c r="Q88" s="1"/>
  <c r="M270"/>
  <c r="Q270" s="1"/>
  <c r="M288"/>
  <c r="Q288" s="1"/>
  <c r="M240"/>
  <c r="Q240" s="1"/>
  <c r="M82"/>
  <c r="Q82" s="1"/>
  <c r="M425"/>
  <c r="Q425" s="1"/>
  <c r="M260"/>
  <c r="Q260" s="1"/>
  <c r="M229"/>
  <c r="Q229" s="1"/>
  <c r="M165"/>
  <c r="Q165" s="1"/>
  <c r="M267"/>
  <c r="Q267" s="1"/>
  <c r="M245"/>
  <c r="Q245" s="1"/>
  <c r="M383"/>
  <c r="Q383" s="1"/>
  <c r="M205"/>
  <c r="Q205" s="1"/>
  <c r="M300"/>
  <c r="Q300" s="1"/>
  <c r="M110"/>
  <c r="Q110" s="1"/>
  <c r="M454"/>
  <c r="Q454" s="1"/>
  <c r="M262"/>
  <c r="Q262" s="1"/>
  <c r="M272"/>
  <c r="Q272" s="1"/>
  <c r="M467"/>
  <c r="Q467" s="1"/>
  <c r="M182"/>
  <c r="Q182" s="1"/>
  <c r="M319"/>
  <c r="Q319" s="1"/>
  <c r="M439"/>
  <c r="Q439" s="1"/>
  <c r="M150"/>
  <c r="Q150" s="1"/>
  <c r="M125"/>
  <c r="Q125" s="1"/>
  <c r="M347"/>
  <c r="Q347" s="1"/>
  <c r="M133"/>
  <c r="Q133" s="1"/>
  <c r="M494"/>
  <c r="Q494" s="1"/>
  <c r="K182"/>
  <c r="M54"/>
  <c r="Q54" s="1"/>
  <c r="K319"/>
  <c r="M20"/>
  <c r="Q20" s="1"/>
  <c r="M370"/>
  <c r="Q370" s="1"/>
  <c r="M52"/>
  <c r="M444"/>
  <c r="Q444" s="1"/>
  <c r="M174"/>
  <c r="Q174" s="1"/>
  <c r="M166"/>
  <c r="Q166" s="1"/>
  <c r="M201"/>
  <c r="Q201" s="1"/>
  <c r="M145"/>
  <c r="Q145" s="1"/>
  <c r="M246"/>
  <c r="Q246" s="1"/>
  <c r="M258"/>
  <c r="Q258" s="1"/>
  <c r="K439"/>
  <c r="M48"/>
  <c r="Q48" s="1"/>
  <c r="M282"/>
  <c r="Q282" s="1"/>
  <c r="M47"/>
  <c r="Q47" s="1"/>
  <c r="M334"/>
  <c r="Q334" s="1"/>
  <c r="M144"/>
  <c r="Q144" s="1"/>
  <c r="M61"/>
  <c r="Q61" s="1"/>
  <c r="M313"/>
  <c r="Q313" s="1"/>
  <c r="K150"/>
  <c r="K410"/>
  <c r="M424"/>
  <c r="Q424" s="1"/>
  <c r="K125"/>
  <c r="M43"/>
  <c r="Q43" s="1"/>
  <c r="M160"/>
  <c r="Q160" s="1"/>
  <c r="M235"/>
  <c r="Q235" s="1"/>
  <c r="M503"/>
  <c r="Q503" s="1"/>
  <c r="M337"/>
  <c r="Q337" s="1"/>
  <c r="M225"/>
  <c r="Q225" s="1"/>
  <c r="M86"/>
  <c r="Q86" s="1"/>
  <c r="M107"/>
  <c r="Q107" s="1"/>
  <c r="M289"/>
  <c r="Q289" s="1"/>
  <c r="M163"/>
  <c r="Q163" s="1"/>
  <c r="M77"/>
  <c r="Q77" s="1"/>
  <c r="M98"/>
  <c r="Q98" s="1"/>
  <c r="M65"/>
  <c r="Q65" s="1"/>
  <c r="M487"/>
  <c r="Q487" s="1"/>
  <c r="M268"/>
  <c r="Q268" s="1"/>
  <c r="M83"/>
  <c r="Q83" s="1"/>
  <c r="M226"/>
  <c r="Q226" s="1"/>
  <c r="M76"/>
  <c r="Q76" s="1"/>
  <c r="M271"/>
  <c r="Q271" s="1"/>
  <c r="M244"/>
  <c r="Q244" s="1"/>
  <c r="M407"/>
  <c r="Q407" s="1"/>
  <c r="M68"/>
  <c r="Q68" s="1"/>
  <c r="M39"/>
  <c r="Q39" s="1"/>
  <c r="M281"/>
  <c r="Q281" s="1"/>
  <c r="M310"/>
  <c r="Q310" s="1"/>
  <c r="M198"/>
  <c r="Q198" s="1"/>
  <c r="M500"/>
  <c r="Q500" s="1"/>
  <c r="M132"/>
  <c r="Q132" s="1"/>
  <c r="M266"/>
  <c r="Q266" s="1"/>
  <c r="M157"/>
  <c r="Q157" s="1"/>
  <c r="M344"/>
  <c r="Q344" s="1"/>
  <c r="M405"/>
  <c r="Q405" s="1"/>
  <c r="M66"/>
  <c r="Q66" s="1"/>
  <c r="M181"/>
  <c r="Q181" s="1"/>
  <c r="M422"/>
  <c r="Q422" s="1"/>
  <c r="M149"/>
  <c r="Q149" s="1"/>
  <c r="M390"/>
  <c r="Q390" s="1"/>
  <c r="M428"/>
  <c r="Q428" s="1"/>
  <c r="M104"/>
  <c r="Q104" s="1"/>
  <c r="M318"/>
  <c r="Q318" s="1"/>
  <c r="M285"/>
  <c r="Q285" s="1"/>
  <c r="M345"/>
  <c r="Q345" s="1"/>
  <c r="M162"/>
  <c r="Q162" s="1"/>
  <c r="M364"/>
  <c r="Q364" s="1"/>
  <c r="M427"/>
  <c r="Q427" s="1"/>
  <c r="M97"/>
  <c r="Q97" s="1"/>
  <c r="M297"/>
  <c r="Q297" s="1"/>
  <c r="M247"/>
  <c r="Q247" s="1"/>
  <c r="M237"/>
  <c r="Q237" s="1"/>
  <c r="M436"/>
  <c r="Q436" s="1"/>
  <c r="M214"/>
  <c r="Q214" s="1"/>
  <c r="M499"/>
  <c r="Q499" s="1"/>
  <c r="M75"/>
  <c r="Q75" s="1"/>
  <c r="M314"/>
  <c r="Q314" s="1"/>
  <c r="M367"/>
  <c r="Q367" s="1"/>
  <c r="M89"/>
  <c r="Q89" s="1"/>
  <c r="M126"/>
  <c r="Q126" s="1"/>
  <c r="M105"/>
  <c r="Q105" s="1"/>
  <c r="M399"/>
  <c r="Q399" s="1"/>
  <c r="M187"/>
  <c r="Q187" s="1"/>
  <c r="M305"/>
  <c r="Q305" s="1"/>
  <c r="M108"/>
  <c r="Q108" s="1"/>
  <c r="M263"/>
  <c r="Q263" s="1"/>
  <c r="M167"/>
  <c r="Q167" s="1"/>
  <c r="M459"/>
  <c r="Q459" s="1"/>
  <c r="M413"/>
  <c r="Q413" s="1"/>
  <c r="M169"/>
  <c r="Q169" s="1"/>
  <c r="M368"/>
  <c r="Q368" s="1"/>
  <c r="M504"/>
  <c r="Q504" s="1"/>
  <c r="K149"/>
  <c r="K281"/>
  <c r="M26"/>
  <c r="Q26" s="1"/>
  <c r="K310"/>
  <c r="K390"/>
  <c r="K198"/>
  <c r="M264"/>
  <c r="Q264" s="1"/>
  <c r="K500"/>
  <c r="M32"/>
  <c r="Q32" s="1"/>
  <c r="K428"/>
  <c r="M143"/>
  <c r="Q143" s="1"/>
  <c r="K104"/>
  <c r="K318"/>
  <c r="K132"/>
  <c r="M372"/>
  <c r="Q372" s="1"/>
  <c r="M73"/>
  <c r="Q73" s="1"/>
  <c r="K285"/>
  <c r="K266"/>
  <c r="M387"/>
  <c r="Q387" s="1"/>
  <c r="M63"/>
  <c r="Q63" s="1"/>
  <c r="M113"/>
  <c r="Q113" s="1"/>
  <c r="M380"/>
  <c r="Q380" s="1"/>
  <c r="K157"/>
  <c r="M215"/>
  <c r="Q215" s="1"/>
  <c r="M158"/>
  <c r="Q158" s="1"/>
  <c r="M116"/>
  <c r="Q116" s="1"/>
  <c r="M496"/>
  <c r="Q496" s="1"/>
  <c r="K345"/>
  <c r="M371"/>
  <c r="Q371" s="1"/>
  <c r="M72"/>
  <c r="Q72" s="1"/>
  <c r="K344"/>
  <c r="M46"/>
  <c r="Q46" s="1"/>
  <c r="M356"/>
  <c r="Q356" s="1"/>
  <c r="M87"/>
  <c r="Q87" s="1"/>
  <c r="M27"/>
  <c r="Q27" s="1"/>
  <c r="M379"/>
  <c r="Q379" s="1"/>
  <c r="M426"/>
  <c r="Q426" s="1"/>
  <c r="M94"/>
  <c r="Q94" s="1"/>
  <c r="M178"/>
  <c r="Q178" s="1"/>
  <c r="M184"/>
  <c r="Q184" s="1"/>
  <c r="M199"/>
  <c r="Q199" s="1"/>
  <c r="M91"/>
  <c r="Q91" s="1"/>
  <c r="M69"/>
  <c r="Q69" s="1"/>
  <c r="M80"/>
  <c r="Q80" s="1"/>
  <c r="M221"/>
  <c r="Q221" s="1"/>
  <c r="M230"/>
  <c r="Q230" s="1"/>
  <c r="M339"/>
  <c r="Q339" s="1"/>
  <c r="M376"/>
  <c r="Q376" s="1"/>
  <c r="M22"/>
  <c r="M418"/>
  <c r="Q418" s="1"/>
  <c r="M146"/>
  <c r="Q146" s="1"/>
  <c r="M490"/>
  <c r="Q490" s="1"/>
  <c r="M231"/>
  <c r="Q231" s="1"/>
  <c r="M354"/>
  <c r="Q354" s="1"/>
  <c r="M90"/>
  <c r="Q90" s="1"/>
  <c r="M386"/>
  <c r="Q386" s="1"/>
  <c r="M365"/>
  <c r="Q365" s="1"/>
  <c r="M384"/>
  <c r="Q384" s="1"/>
  <c r="M489"/>
  <c r="Q489" s="1"/>
  <c r="M16"/>
  <c r="Q16" s="1"/>
  <c r="M194"/>
  <c r="Q194" s="1"/>
  <c r="M219"/>
  <c r="Q219" s="1"/>
  <c r="M293"/>
  <c r="Q293" s="1"/>
  <c r="M140"/>
  <c r="Q140" s="1"/>
  <c r="M177"/>
  <c r="Q177" s="1"/>
  <c r="M176"/>
  <c r="Q176" s="1"/>
  <c r="M283"/>
  <c r="Q283" s="1"/>
  <c r="M446"/>
  <c r="Q446" s="1"/>
  <c r="M395"/>
  <c r="Q395" s="1"/>
  <c r="M62"/>
  <c r="Q62" s="1"/>
  <c r="M175"/>
  <c r="Q175" s="1"/>
  <c r="M186"/>
  <c r="Q186" s="1"/>
  <c r="M190"/>
  <c r="Q190" s="1"/>
  <c r="M256"/>
  <c r="Q256" s="1"/>
  <c r="M78"/>
  <c r="Q78" s="1"/>
  <c r="M388"/>
  <c r="Q388" s="1"/>
  <c r="M381"/>
  <c r="Q381" s="1"/>
  <c r="M164"/>
  <c r="Q164" s="1"/>
  <c r="M432"/>
  <c r="Q432" s="1"/>
  <c r="M357"/>
  <c r="Q357" s="1"/>
  <c r="M118"/>
  <c r="Q118" s="1"/>
  <c r="M114"/>
  <c r="M359"/>
  <c r="Q359" s="1"/>
  <c r="M349"/>
  <c r="Q349" s="1"/>
  <c r="M170"/>
  <c r="Q170" s="1"/>
  <c r="M452"/>
  <c r="Q452" s="1"/>
  <c r="M250"/>
  <c r="Q250" s="1"/>
  <c r="M287"/>
  <c r="Q287" s="1"/>
  <c r="M50"/>
  <c r="Q50" s="1"/>
  <c r="M394"/>
  <c r="Q394" s="1"/>
  <c r="M249"/>
  <c r="Q249" s="1"/>
  <c r="M382"/>
  <c r="Q382" s="1"/>
  <c r="M127"/>
  <c r="Q127" s="1"/>
  <c r="M434"/>
  <c r="Q434" s="1"/>
  <c r="M115"/>
  <c r="Q115" s="1"/>
  <c r="M441"/>
  <c r="Q441" s="1"/>
  <c r="M111"/>
  <c r="Q111" s="1"/>
  <c r="M303"/>
  <c r="Q303" s="1"/>
  <c r="M213"/>
  <c r="Q213" s="1"/>
  <c r="M298"/>
  <c r="Q298" s="1"/>
  <c r="M464"/>
  <c r="Q464" s="1"/>
  <c r="M17"/>
  <c r="Q17" s="1"/>
  <c r="M99"/>
  <c r="Q99" s="1"/>
  <c r="M421"/>
  <c r="Q421" s="1"/>
  <c r="M254"/>
  <c r="Q254" s="1"/>
  <c r="M445"/>
  <c r="Q445" s="1"/>
  <c r="M355"/>
  <c r="Q355" s="1"/>
  <c r="M442"/>
  <c r="Q442" s="1"/>
  <c r="M192"/>
  <c r="Q192" s="1"/>
  <c r="K78"/>
  <c r="K388"/>
  <c r="K489"/>
  <c r="M171"/>
  <c r="Q171" s="1"/>
  <c r="M284"/>
  <c r="Q284" s="1"/>
  <c r="K16"/>
  <c r="K381"/>
  <c r="K164"/>
  <c r="K194"/>
  <c r="M508"/>
  <c r="Q508" s="1"/>
  <c r="K432"/>
  <c r="M291"/>
  <c r="Q291" s="1"/>
  <c r="K357"/>
  <c r="M491"/>
  <c r="Q491" s="1"/>
  <c r="M360"/>
  <c r="Q360" s="1"/>
  <c r="M151"/>
  <c r="Q151" s="1"/>
  <c r="M217"/>
  <c r="Q217" s="1"/>
  <c r="M93"/>
  <c r="Q93" s="1"/>
  <c r="K118"/>
  <c r="M361"/>
  <c r="Q361" s="1"/>
  <c r="K114"/>
  <c r="M92"/>
  <c r="Q92" s="1"/>
  <c r="M455"/>
  <c r="Q455" s="1"/>
  <c r="M462"/>
  <c r="Q462" s="1"/>
  <c r="M147"/>
  <c r="Q147" s="1"/>
  <c r="M131"/>
  <c r="Q131" s="1"/>
  <c r="M296"/>
  <c r="Q296" s="1"/>
  <c r="K219"/>
  <c r="M224"/>
  <c r="Q224" s="1"/>
  <c r="K293"/>
  <c r="M363"/>
  <c r="Q363" s="1"/>
  <c r="M84"/>
  <c r="Q84" s="1"/>
  <c r="K62"/>
  <c r="K354"/>
  <c r="K272"/>
  <c r="M416"/>
  <c r="Q416" s="1"/>
  <c r="M227"/>
  <c r="Q227" s="1"/>
  <c r="M196"/>
  <c r="Q196" s="1"/>
  <c r="M495"/>
  <c r="Q495" s="1"/>
  <c r="M304"/>
  <c r="Q304" s="1"/>
  <c r="K181"/>
  <c r="M321"/>
  <c r="Q321" s="1"/>
  <c r="M265"/>
  <c r="Q265" s="1"/>
  <c r="K90"/>
  <c r="K467"/>
  <c r="M375"/>
  <c r="Q375" s="1"/>
  <c r="K472"/>
  <c r="M236"/>
  <c r="Q236" s="1"/>
  <c r="M100"/>
  <c r="Q100" s="1"/>
  <c r="M338"/>
  <c r="Q338" s="1"/>
  <c r="M101"/>
  <c r="Q101" s="1"/>
  <c r="M411"/>
  <c r="Q411" s="1"/>
  <c r="M423"/>
  <c r="Q423" s="1"/>
  <c r="M67"/>
  <c r="Q67" s="1"/>
  <c r="M451"/>
  <c r="Q451" s="1"/>
  <c r="M159"/>
  <c r="Q159" s="1"/>
  <c r="M28"/>
  <c r="Q28" s="1"/>
  <c r="M280"/>
  <c r="Q280" s="1"/>
  <c r="M327"/>
  <c r="Q327" s="1"/>
  <c r="K175"/>
  <c r="M64"/>
  <c r="Q64" s="1"/>
  <c r="K505"/>
  <c r="M498"/>
  <c r="Q498" s="1"/>
  <c r="M207"/>
  <c r="Q207" s="1"/>
  <c r="M463"/>
  <c r="Q463" s="1"/>
  <c r="M468"/>
  <c r="Q468" s="1"/>
  <c r="M350"/>
  <c r="Q350" s="1"/>
  <c r="K395"/>
  <c r="M57"/>
  <c r="Q57" s="1"/>
  <c r="K66"/>
  <c r="K262"/>
  <c r="M234"/>
  <c r="Q234" s="1"/>
  <c r="M59"/>
  <c r="Q59" s="1"/>
  <c r="M460"/>
  <c r="Q460" s="1"/>
  <c r="M34"/>
  <c r="Q34" s="1"/>
  <c r="M42"/>
  <c r="Q42" s="1"/>
  <c r="M29"/>
  <c r="Q29" s="1"/>
  <c r="M448"/>
  <c r="Q448" s="1"/>
  <c r="M397"/>
  <c r="Q397" s="1"/>
  <c r="M218"/>
  <c r="Q218" s="1"/>
  <c r="M130"/>
  <c r="Q130" s="1"/>
  <c r="M299"/>
  <c r="Q299" s="1"/>
  <c r="M431"/>
  <c r="Q431" s="1"/>
  <c r="M429"/>
  <c r="Q429" s="1"/>
  <c r="M103"/>
  <c r="Q103" s="1"/>
  <c r="M79"/>
  <c r="Q79" s="1"/>
  <c r="M121"/>
  <c r="Q121" s="1"/>
  <c r="M139"/>
  <c r="Q139" s="1"/>
  <c r="M44"/>
  <c r="Q44" s="1"/>
  <c r="M124"/>
  <c r="Q124" s="1"/>
  <c r="M306"/>
  <c r="Q306" s="1"/>
  <c r="M409"/>
  <c r="Q409" s="1"/>
  <c r="K231"/>
  <c r="M112"/>
  <c r="Q112" s="1"/>
  <c r="M206"/>
  <c r="Q206" s="1"/>
  <c r="M119"/>
  <c r="Q119" s="1"/>
  <c r="M415"/>
  <c r="Q415" s="1"/>
  <c r="M294"/>
  <c r="Q294" s="1"/>
  <c r="M320"/>
  <c r="Q320" s="1"/>
  <c r="M212"/>
  <c r="Q212" s="1"/>
  <c r="K25"/>
  <c r="M430"/>
  <c r="Q430" s="1"/>
  <c r="M332"/>
  <c r="Q332" s="1"/>
  <c r="K400"/>
  <c r="M120"/>
  <c r="Q120" s="1"/>
  <c r="M362"/>
  <c r="Q362" s="1"/>
  <c r="M435"/>
  <c r="Q435" s="1"/>
  <c r="M497"/>
  <c r="Q497" s="1"/>
  <c r="M241"/>
  <c r="Q241" s="1"/>
  <c r="M323"/>
  <c r="Q323" s="1"/>
  <c r="M81"/>
  <c r="Q81" s="1"/>
  <c r="M302"/>
  <c r="Q302" s="1"/>
  <c r="M195"/>
  <c r="Q195" s="1"/>
  <c r="M183"/>
  <c r="Q183" s="1"/>
  <c r="M153"/>
  <c r="Q153" s="1"/>
  <c r="M161"/>
  <c r="Q161" s="1"/>
  <c r="M102"/>
  <c r="Q102" s="1"/>
  <c r="M172"/>
  <c r="Q172" s="1"/>
  <c r="K135"/>
  <c r="M412"/>
  <c r="Q412" s="1"/>
  <c r="M31"/>
  <c r="Q31" s="1"/>
  <c r="M243"/>
  <c r="Q243" s="1"/>
  <c r="K465"/>
  <c r="M353"/>
  <c r="Q353" s="1"/>
  <c r="K202"/>
  <c r="M134"/>
  <c r="Q134" s="1"/>
  <c r="K51"/>
  <c r="M211"/>
  <c r="Q211" s="1"/>
  <c r="M210"/>
  <c r="Q210" s="1"/>
  <c r="M279"/>
  <c r="Q279" s="1"/>
  <c r="K450"/>
  <c r="K189"/>
  <c r="M373"/>
  <c r="Q373" s="1"/>
  <c r="K220"/>
  <c r="M13"/>
  <c r="K497"/>
  <c r="K241"/>
  <c r="K218"/>
  <c r="M129"/>
  <c r="Q129" s="1"/>
  <c r="K323"/>
  <c r="M239"/>
  <c r="Q239" s="1"/>
  <c r="M35"/>
  <c r="Q35" s="1"/>
  <c r="M216"/>
  <c r="Q216" s="1"/>
  <c r="K130"/>
  <c r="M307"/>
  <c r="Q307" s="1"/>
  <c r="M402"/>
  <c r="Q402" s="1"/>
  <c r="M85"/>
  <c r="Q85" s="1"/>
  <c r="M369"/>
  <c r="Q369" s="1"/>
  <c r="K81"/>
  <c r="M276"/>
  <c r="Q276" s="1"/>
  <c r="M191"/>
  <c r="Q191" s="1"/>
  <c r="K302"/>
  <c r="K195"/>
  <c r="M71"/>
  <c r="Q71" s="1"/>
  <c r="K183"/>
  <c r="M408"/>
  <c r="Q408" s="1"/>
  <c r="M333"/>
  <c r="Q333" s="1"/>
  <c r="M351"/>
  <c r="Q351" s="1"/>
  <c r="M53"/>
  <c r="Q53" s="1"/>
  <c r="M286"/>
  <c r="Q286" s="1"/>
  <c r="M473"/>
  <c r="Q473" s="1"/>
  <c r="M74"/>
  <c r="Q74" s="1"/>
  <c r="K153"/>
  <c r="K299"/>
  <c r="M203"/>
  <c r="Q203" s="1"/>
  <c r="M335"/>
  <c r="Q335" s="1"/>
  <c r="M506"/>
  <c r="Q506" s="1"/>
  <c r="M316"/>
  <c r="Q316" s="1"/>
  <c r="M106"/>
  <c r="Q106" s="1"/>
  <c r="M141"/>
  <c r="Q141" s="1"/>
  <c r="M507"/>
  <c r="Q507" s="1"/>
  <c r="M137"/>
  <c r="Q137" s="1"/>
  <c r="M70"/>
  <c r="Q70" s="1"/>
  <c r="N15"/>
  <c r="K161"/>
  <c r="M331"/>
  <c r="Q331" s="1"/>
  <c r="M155"/>
  <c r="Q155" s="1"/>
  <c r="M49"/>
  <c r="Q49" s="1"/>
  <c r="K102"/>
  <c r="M14"/>
  <c r="Q14" s="1"/>
  <c r="M242"/>
  <c r="Q242" s="1"/>
  <c r="M21"/>
  <c r="Q21" s="1"/>
  <c r="M385"/>
  <c r="Q385" s="1"/>
  <c r="M322"/>
  <c r="Q322" s="1"/>
  <c r="M404"/>
  <c r="Q404" s="1"/>
  <c r="M41"/>
  <c r="Q41" s="1"/>
  <c r="M374"/>
  <c r="Q374" s="1"/>
  <c r="M156"/>
  <c r="Q156" s="1"/>
  <c r="M290"/>
  <c r="Q290" s="1"/>
  <c r="M60"/>
  <c r="Q60" s="1"/>
  <c r="M200"/>
  <c r="Q200" s="1"/>
  <c r="M45"/>
  <c r="Q45" s="1"/>
  <c r="M348"/>
  <c r="Q348" s="1"/>
  <c r="M341"/>
  <c r="Q341" s="1"/>
  <c r="M502"/>
  <c r="Q502" s="1"/>
  <c r="M469"/>
  <c r="Q469" s="1"/>
  <c r="M193"/>
  <c r="Q193" s="1"/>
  <c r="M259"/>
  <c r="Q259" s="1"/>
  <c r="M154"/>
  <c r="Q154" s="1"/>
  <c r="M346"/>
  <c r="Q346" s="1"/>
  <c r="M457"/>
  <c r="Q457" s="1"/>
  <c r="M269"/>
  <c r="Q269" s="1"/>
  <c r="M336"/>
  <c r="Q336" s="1"/>
  <c r="M58"/>
  <c r="Q58" s="1"/>
  <c r="M253"/>
  <c r="Q253" s="1"/>
  <c r="M23"/>
  <c r="Q23" s="1"/>
  <c r="M329"/>
  <c r="Q329" s="1"/>
  <c r="M148"/>
  <c r="Q148" s="1"/>
  <c r="M222"/>
  <c r="Q222" s="1"/>
  <c r="M437"/>
  <c r="Q437" s="1"/>
  <c r="M128"/>
  <c r="Q128" s="1"/>
  <c r="M142"/>
  <c r="Q142" s="1"/>
  <c r="M152"/>
  <c r="Q152" s="1"/>
  <c r="M252"/>
  <c r="Q252" s="1"/>
  <c r="M55"/>
  <c r="Q55" s="1"/>
  <c r="M315"/>
  <c r="Q315" s="1"/>
  <c r="M420"/>
  <c r="Q420" s="1"/>
  <c r="M433"/>
  <c r="Q433" s="1"/>
  <c r="M466"/>
  <c r="Q466" s="1"/>
  <c r="M277"/>
  <c r="Q277" s="1"/>
  <c r="M325"/>
  <c r="Q325" s="1"/>
  <c r="M358"/>
  <c r="Q358" s="1"/>
  <c r="M461"/>
  <c r="Q461" s="1"/>
  <c r="K200"/>
  <c r="K45"/>
  <c r="K348"/>
  <c r="M443"/>
  <c r="Q443" s="1"/>
  <c r="M30"/>
  <c r="Q30" s="1"/>
  <c r="M19"/>
  <c r="M366"/>
  <c r="Q366" s="1"/>
  <c r="M109"/>
  <c r="Q109" s="1"/>
  <c r="K469"/>
  <c r="M168"/>
  <c r="Q168" s="1"/>
  <c r="M197"/>
  <c r="Q197" s="1"/>
  <c r="M493"/>
  <c r="Q493" s="1"/>
  <c r="K193"/>
  <c r="K259"/>
  <c r="K154"/>
  <c r="M255"/>
  <c r="Q255" s="1"/>
  <c r="K346"/>
  <c r="K457"/>
  <c r="M311"/>
  <c r="Q311" s="1"/>
  <c r="M438"/>
  <c r="Q438" s="1"/>
  <c r="K269"/>
  <c r="K336"/>
  <c r="M312"/>
  <c r="Q312" s="1"/>
  <c r="M458"/>
  <c r="Q458" s="1"/>
  <c r="K58"/>
  <c r="K253"/>
  <c r="M401"/>
  <c r="Q401" s="1"/>
  <c r="M232"/>
  <c r="Q232" s="1"/>
  <c r="M352"/>
  <c r="Q352" s="1"/>
  <c r="M273"/>
  <c r="Q273" s="1"/>
  <c r="M180"/>
  <c r="Q180" s="1"/>
  <c r="N552" l="1"/>
  <c r="Q539"/>
  <c r="M553"/>
  <c r="K553"/>
  <c r="N44"/>
  <c r="Q114"/>
  <c r="N479"/>
  <c r="N478"/>
  <c r="Q485"/>
  <c r="N480"/>
  <c r="N475"/>
  <c r="N484"/>
  <c r="N481"/>
  <c r="N482"/>
  <c r="N483"/>
  <c r="N486"/>
  <c r="N477"/>
  <c r="N476"/>
  <c r="N474"/>
  <c r="Q52"/>
  <c r="N540"/>
  <c r="N544"/>
  <c r="N539"/>
  <c r="N527"/>
  <c r="N535"/>
  <c r="N542"/>
  <c r="N533"/>
  <c r="N534"/>
  <c r="N532"/>
  <c r="N541"/>
  <c r="N545"/>
  <c r="N311"/>
  <c r="N515"/>
  <c r="N18"/>
  <c r="N448"/>
  <c r="N440"/>
  <c r="N299"/>
  <c r="N234"/>
  <c r="N78"/>
  <c r="N328"/>
  <c r="N205"/>
  <c r="N270"/>
  <c r="N522"/>
  <c r="N239"/>
  <c r="N525"/>
  <c r="N96"/>
  <c r="N520"/>
  <c r="N401"/>
  <c r="N95"/>
  <c r="N512"/>
  <c r="N366"/>
  <c r="N254"/>
  <c r="N87"/>
  <c r="N193"/>
  <c r="N147"/>
  <c r="N46"/>
  <c r="N513"/>
  <c r="N340"/>
  <c r="N295"/>
  <c r="N56"/>
  <c r="N30"/>
  <c r="N280"/>
  <c r="N365"/>
  <c r="N419"/>
  <c r="N54"/>
  <c r="N455"/>
  <c r="N250"/>
  <c r="N181"/>
  <c r="N275"/>
  <c r="N321"/>
  <c r="N368"/>
  <c r="N91"/>
  <c r="N403"/>
  <c r="N498"/>
  <c r="N473"/>
  <c r="N296"/>
  <c r="N418"/>
  <c r="N358"/>
  <c r="N394"/>
  <c r="N339"/>
  <c r="N94"/>
  <c r="N167"/>
  <c r="N345"/>
  <c r="N125"/>
  <c r="N232"/>
  <c r="N142"/>
  <c r="N348"/>
  <c r="N21"/>
  <c r="N35"/>
  <c r="N397"/>
  <c r="N495"/>
  <c r="N213"/>
  <c r="N118"/>
  <c r="N190"/>
  <c r="N354"/>
  <c r="N47"/>
  <c r="N251"/>
  <c r="N278"/>
  <c r="N521"/>
  <c r="N518"/>
  <c r="N507"/>
  <c r="N287"/>
  <c r="N276"/>
  <c r="N350"/>
  <c r="N116"/>
  <c r="N344"/>
  <c r="N410"/>
  <c r="N25"/>
  <c r="N346"/>
  <c r="N106"/>
  <c r="N102"/>
  <c r="N206"/>
  <c r="N284"/>
  <c r="N194"/>
  <c r="N146"/>
  <c r="N247"/>
  <c r="N289"/>
  <c r="N424"/>
  <c r="N319"/>
  <c r="N36"/>
  <c r="N519"/>
  <c r="N517"/>
  <c r="N516"/>
  <c r="N443"/>
  <c r="N259"/>
  <c r="N431"/>
  <c r="N463"/>
  <c r="N421"/>
  <c r="N452"/>
  <c r="N246"/>
  <c r="N420"/>
  <c r="N329"/>
  <c r="N333"/>
  <c r="N390"/>
  <c r="N132"/>
  <c r="N226"/>
  <c r="N467"/>
  <c r="N523"/>
  <c r="N511"/>
  <c r="N197"/>
  <c r="N253"/>
  <c r="N331"/>
  <c r="N153"/>
  <c r="N207"/>
  <c r="N283"/>
  <c r="N422"/>
  <c r="N337"/>
  <c r="N133"/>
  <c r="N514"/>
  <c r="N84"/>
  <c r="N291"/>
  <c r="N464"/>
  <c r="N349"/>
  <c r="N256"/>
  <c r="N176"/>
  <c r="N510"/>
  <c r="N228"/>
  <c r="N168"/>
  <c r="N23"/>
  <c r="N415"/>
  <c r="N139"/>
  <c r="N67"/>
  <c r="N217"/>
  <c r="N298"/>
  <c r="N382"/>
  <c r="N199"/>
  <c r="N73"/>
  <c r="N459"/>
  <c r="N268"/>
  <c r="N20"/>
  <c r="N447"/>
  <c r="N449"/>
  <c r="N170"/>
  <c r="N164"/>
  <c r="N215"/>
  <c r="N372"/>
  <c r="N428"/>
  <c r="N487"/>
  <c r="N51"/>
  <c r="N462"/>
  <c r="N395"/>
  <c r="N75"/>
  <c r="N266"/>
  <c r="N407"/>
  <c r="N383"/>
  <c r="N38"/>
  <c r="N274"/>
  <c r="N488"/>
  <c r="N277"/>
  <c r="N502"/>
  <c r="N85"/>
  <c r="N279"/>
  <c r="N81"/>
  <c r="N430"/>
  <c r="N112"/>
  <c r="N42"/>
  <c r="N304"/>
  <c r="N111"/>
  <c r="N50"/>
  <c r="N388"/>
  <c r="N16"/>
  <c r="N80"/>
  <c r="N364"/>
  <c r="N244"/>
  <c r="N396"/>
  <c r="N371"/>
  <c r="N108"/>
  <c r="N160"/>
  <c r="N334"/>
  <c r="N136"/>
  <c r="N493"/>
  <c r="N341"/>
  <c r="N203"/>
  <c r="N402"/>
  <c r="N192"/>
  <c r="N99"/>
  <c r="N441"/>
  <c r="N114"/>
  <c r="N69"/>
  <c r="N379"/>
  <c r="N387"/>
  <c r="N214"/>
  <c r="N162"/>
  <c r="N43"/>
  <c r="N174"/>
  <c r="N494"/>
  <c r="N267"/>
  <c r="N470"/>
  <c r="N292"/>
  <c r="N209"/>
  <c r="N154"/>
  <c r="N137"/>
  <c r="N320"/>
  <c r="N375"/>
  <c r="N496"/>
  <c r="N436"/>
  <c r="N444"/>
  <c r="N342"/>
  <c r="N400"/>
  <c r="N216"/>
  <c r="N134"/>
  <c r="N161"/>
  <c r="N497"/>
  <c r="N59"/>
  <c r="N227"/>
  <c r="N37"/>
  <c r="N434"/>
  <c r="N357"/>
  <c r="N22"/>
  <c r="N264"/>
  <c r="N169"/>
  <c r="N310"/>
  <c r="N86"/>
  <c r="N260"/>
  <c r="N471"/>
  <c r="N453"/>
  <c r="N392"/>
  <c r="N501"/>
  <c r="N191"/>
  <c r="N411"/>
  <c r="N196"/>
  <c r="N303"/>
  <c r="N293"/>
  <c r="N221"/>
  <c r="N184"/>
  <c r="N27"/>
  <c r="N144"/>
  <c r="N123"/>
  <c r="N155"/>
  <c r="N315"/>
  <c r="N128"/>
  <c r="N156"/>
  <c r="N385"/>
  <c r="N141"/>
  <c r="N129"/>
  <c r="N172"/>
  <c r="N195"/>
  <c r="N435"/>
  <c r="N212"/>
  <c r="N28"/>
  <c r="N101"/>
  <c r="N224"/>
  <c r="N151"/>
  <c r="N249"/>
  <c r="N432"/>
  <c r="N446"/>
  <c r="N219"/>
  <c r="N386"/>
  <c r="N113"/>
  <c r="N413"/>
  <c r="N187"/>
  <c r="N314"/>
  <c r="N149"/>
  <c r="N157"/>
  <c r="N281"/>
  <c r="N271"/>
  <c r="N65"/>
  <c r="N52"/>
  <c r="N182"/>
  <c r="N300"/>
  <c r="N229"/>
  <c r="N389"/>
  <c r="N204"/>
  <c r="N492"/>
  <c r="N117"/>
  <c r="N456"/>
  <c r="N378"/>
  <c r="N248"/>
  <c r="N33"/>
  <c r="N233"/>
  <c r="N465"/>
  <c r="N325"/>
  <c r="N55"/>
  <c r="N437"/>
  <c r="N58"/>
  <c r="N45"/>
  <c r="N374"/>
  <c r="N74"/>
  <c r="N408"/>
  <c r="N307"/>
  <c r="N353"/>
  <c r="N302"/>
  <c r="N362"/>
  <c r="N29"/>
  <c r="N159"/>
  <c r="N338"/>
  <c r="N265"/>
  <c r="N416"/>
  <c r="N92"/>
  <c r="N360"/>
  <c r="N442"/>
  <c r="N17"/>
  <c r="N186"/>
  <c r="N90"/>
  <c r="N178"/>
  <c r="N356"/>
  <c r="N63"/>
  <c r="N143"/>
  <c r="N26"/>
  <c r="N399"/>
  <c r="N297"/>
  <c r="N285"/>
  <c r="N39"/>
  <c r="N76"/>
  <c r="N98"/>
  <c r="N225"/>
  <c r="N145"/>
  <c r="N370"/>
  <c r="N347"/>
  <c r="N88"/>
  <c r="N509"/>
  <c r="N317"/>
  <c r="N391"/>
  <c r="N301"/>
  <c r="N208"/>
  <c r="N40"/>
  <c r="N393"/>
  <c r="N220"/>
  <c r="N135"/>
  <c r="N336"/>
  <c r="N409"/>
  <c r="N121"/>
  <c r="N130"/>
  <c r="N57"/>
  <c r="N491"/>
  <c r="N105"/>
  <c r="N499"/>
  <c r="N97"/>
  <c r="N318"/>
  <c r="N68"/>
  <c r="N77"/>
  <c r="N201"/>
  <c r="N272"/>
  <c r="N425"/>
  <c r="N179"/>
  <c r="N324"/>
  <c r="N185"/>
  <c r="N238"/>
  <c r="N189"/>
  <c r="N505"/>
  <c r="N180"/>
  <c r="N222"/>
  <c r="N200"/>
  <c r="N242"/>
  <c r="N273"/>
  <c r="N255"/>
  <c r="N109"/>
  <c r="N469"/>
  <c r="N70"/>
  <c r="N506"/>
  <c r="N369"/>
  <c r="N210"/>
  <c r="N243"/>
  <c r="N120"/>
  <c r="N294"/>
  <c r="N79"/>
  <c r="N451"/>
  <c r="N100"/>
  <c r="N361"/>
  <c r="N171"/>
  <c r="N355"/>
  <c r="N115"/>
  <c r="N359"/>
  <c r="N381"/>
  <c r="N175"/>
  <c r="N376"/>
  <c r="N158"/>
  <c r="N126"/>
  <c r="N427"/>
  <c r="N104"/>
  <c r="N66"/>
  <c r="N282"/>
  <c r="N188"/>
  <c r="N458"/>
  <c r="N252"/>
  <c r="N41"/>
  <c r="N316"/>
  <c r="N312"/>
  <c r="N466"/>
  <c r="N152"/>
  <c r="N148"/>
  <c r="N269"/>
  <c r="N404"/>
  <c r="N14"/>
  <c r="N286"/>
  <c r="N71"/>
  <c r="N13"/>
  <c r="N31"/>
  <c r="N323"/>
  <c r="N218"/>
  <c r="N34"/>
  <c r="N64"/>
  <c r="N236"/>
  <c r="N131"/>
  <c r="N445"/>
  <c r="N62"/>
  <c r="N177"/>
  <c r="N489"/>
  <c r="N231"/>
  <c r="N426"/>
  <c r="N32"/>
  <c r="N504"/>
  <c r="N263"/>
  <c r="N500"/>
  <c r="N83"/>
  <c r="N163"/>
  <c r="N503"/>
  <c r="N313"/>
  <c r="N48"/>
  <c r="N166"/>
  <c r="N150"/>
  <c r="N262"/>
  <c r="N245"/>
  <c r="N82"/>
  <c r="N308"/>
  <c r="N343"/>
  <c r="N330"/>
  <c r="N261"/>
  <c r="N309"/>
  <c r="N417"/>
  <c r="N138"/>
  <c r="N450"/>
  <c r="N472"/>
  <c r="N352"/>
  <c r="N433"/>
  <c r="N457"/>
  <c r="N60"/>
  <c r="N335"/>
  <c r="N53"/>
  <c r="N211"/>
  <c r="N241"/>
  <c r="N332"/>
  <c r="N306"/>
  <c r="N103"/>
  <c r="N460"/>
  <c r="N93"/>
  <c r="N72"/>
  <c r="N89"/>
  <c r="N405"/>
  <c r="N198"/>
  <c r="N235"/>
  <c r="N439"/>
  <c r="N454"/>
  <c r="N240"/>
  <c r="N24"/>
  <c r="N257"/>
  <c r="N377"/>
  <c r="N398"/>
  <c r="N438"/>
  <c r="N19"/>
  <c r="N461"/>
  <c r="N290"/>
  <c r="N322"/>
  <c r="N49"/>
  <c r="N351"/>
  <c r="N373"/>
  <c r="N412"/>
  <c r="N183"/>
  <c r="N119"/>
  <c r="N124"/>
  <c r="N429"/>
  <c r="N468"/>
  <c r="N327"/>
  <c r="N423"/>
  <c r="N363"/>
  <c r="N508"/>
  <c r="N127"/>
  <c r="N140"/>
  <c r="N384"/>
  <c r="N490"/>
  <c r="N230"/>
  <c r="N380"/>
  <c r="N305"/>
  <c r="N367"/>
  <c r="N237"/>
  <c r="N107"/>
  <c r="N61"/>
  <c r="N258"/>
  <c r="N110"/>
  <c r="N165"/>
  <c r="N288"/>
  <c r="N406"/>
  <c r="N173"/>
  <c r="N326"/>
  <c r="N122"/>
  <c r="N414"/>
  <c r="N223"/>
  <c r="N202"/>
  <c r="N553" l="1"/>
  <c r="O553" s="1"/>
  <c r="Q19" l="1"/>
  <c r="Q22" l="1"/>
  <c r="P11" l="1"/>
  <c r="Q11" s="1"/>
  <c r="Q13"/>
  <c r="Q553" l="1"/>
</calcChain>
</file>

<file path=xl/sharedStrings.xml><?xml version="1.0" encoding="utf-8"?>
<sst xmlns="http://schemas.openxmlformats.org/spreadsheetml/2006/main" count="3043" uniqueCount="1195">
  <si>
    <t>Sistema General de Distribución de Incentivos</t>
  </si>
  <si>
    <t>Cantidad de Ingreso Rebicido:</t>
  </si>
  <si>
    <t>10% del Total de Ingreso:</t>
  </si>
  <si>
    <t xml:space="preserve">Fecha del ultimo deposito considerado </t>
  </si>
  <si>
    <t>Especifique el Monto Asignado para Incentivos:</t>
  </si>
  <si>
    <t>Reducción de 0.0015% de Comisión Cheques o Transferencia:</t>
  </si>
  <si>
    <t>Monto a Distribuir:</t>
  </si>
  <si>
    <t>SEC</t>
  </si>
  <si>
    <t>Composición Regional</t>
  </si>
  <si>
    <t>%</t>
  </si>
  <si>
    <t>Monto Distribución</t>
  </si>
  <si>
    <t>SERVICIO NACIONAL DE SALUD</t>
  </si>
  <si>
    <t>SERVICIO REGIONAL DE SALUD  DEL NORDESTE</t>
  </si>
  <si>
    <t xml:space="preserve">RELACION DE PAGO DE INCENTIVOS </t>
  </si>
  <si>
    <t xml:space="preserve">Monto a Distribuir </t>
  </si>
  <si>
    <t xml:space="preserve">Nonto de Nomina </t>
  </si>
  <si>
    <t xml:space="preserve">Porcentaje a Distribuir </t>
  </si>
  <si>
    <t>CEDULA</t>
  </si>
  <si>
    <t>PROVINCIA</t>
  </si>
  <si>
    <t>CENTROS</t>
  </si>
  <si>
    <t>CARGO</t>
  </si>
  <si>
    <t>CTA. ACREDITAR</t>
  </si>
  <si>
    <t xml:space="preserve">SUELDO </t>
  </si>
  <si>
    <t xml:space="preserve">INCENTIVO </t>
  </si>
  <si>
    <t xml:space="preserve">TIEMPO EN MESES </t>
  </si>
  <si>
    <t>INCENTIVO A GANAR POR TIEMPO</t>
  </si>
  <si>
    <t>DIFERENCIA POR TIEMPO</t>
  </si>
  <si>
    <t>% DE EVALUACION</t>
  </si>
  <si>
    <t xml:space="preserve">INCENTIVO GANADO </t>
  </si>
  <si>
    <t>DIFERENCIA 2</t>
  </si>
  <si>
    <t xml:space="preserve">APLICA E X </t>
  </si>
  <si>
    <t xml:space="preserve">EXTRAORDINARIO GANADO </t>
  </si>
  <si>
    <t xml:space="preserve">TOTAL INCENTIVO NETO </t>
  </si>
  <si>
    <t>TOTALES :</t>
  </si>
  <si>
    <t xml:space="preserve">NOMBRE </t>
  </si>
  <si>
    <t>Felix Valdez</t>
  </si>
  <si>
    <t>Blas Cruz</t>
  </si>
  <si>
    <t>Rafael Alcantara</t>
  </si>
  <si>
    <t>Maria de Leon</t>
  </si>
  <si>
    <t>Donaida Puente</t>
  </si>
  <si>
    <t>Miskeily Ureña</t>
  </si>
  <si>
    <t>Alida Contreras</t>
  </si>
  <si>
    <t xml:space="preserve">Wander Alcantara </t>
  </si>
  <si>
    <t>Tammy Martinez</t>
  </si>
  <si>
    <t>Luz  Priscila Diaz</t>
  </si>
  <si>
    <t>Pablo Suarez</t>
  </si>
  <si>
    <t>Joisy Lorenzo</t>
  </si>
  <si>
    <t>Yoselin Fernandez</t>
  </si>
  <si>
    <t>Jeffrey Polanco</t>
  </si>
  <si>
    <t>Elvin Ramirez</t>
  </si>
  <si>
    <t>Frailis Acosta</t>
  </si>
  <si>
    <t>Oscar Gonzalez</t>
  </si>
  <si>
    <t>Eisther Feliz</t>
  </si>
  <si>
    <t>Leurys Rodriguez</t>
  </si>
  <si>
    <t>Jimber Reyes</t>
  </si>
  <si>
    <t>Angela Doñe</t>
  </si>
  <si>
    <t>Yarilis Polo</t>
  </si>
  <si>
    <t>Angela Calderon</t>
  </si>
  <si>
    <t>Cinthia Dicent</t>
  </si>
  <si>
    <t>Eva Ovalles</t>
  </si>
  <si>
    <t>Ginette Camilo</t>
  </si>
  <si>
    <t>Sandra Frias</t>
  </si>
  <si>
    <t>Teodora Cordero</t>
  </si>
  <si>
    <t>Karla Gomez</t>
  </si>
  <si>
    <t>Katherine Antigua</t>
  </si>
  <si>
    <t>Euler Doylin</t>
  </si>
  <si>
    <t>Ana Glenny Ceballo</t>
  </si>
  <si>
    <t>Rennis Imbert</t>
  </si>
  <si>
    <t>Luis Gonzalez</t>
  </si>
  <si>
    <t>Manuel Demorizi</t>
  </si>
  <si>
    <t>Francisco Gil</t>
  </si>
  <si>
    <t>Osvaldo Lebron</t>
  </si>
  <si>
    <t>Luis Guirado</t>
  </si>
  <si>
    <t>Ramon Rivera</t>
  </si>
  <si>
    <t>Gelisson Alcantara</t>
  </si>
  <si>
    <t xml:space="preserve"> Madelin Santana </t>
  </si>
  <si>
    <t>Estevania Santana</t>
  </si>
  <si>
    <t>Norma Peguero</t>
  </si>
  <si>
    <t>Ybis Peña</t>
  </si>
  <si>
    <t>Marinelys Beriguete</t>
  </si>
  <si>
    <t>Josmeri Estevez</t>
  </si>
  <si>
    <t>Angel Nova</t>
  </si>
  <si>
    <t>Rossmery Perez</t>
  </si>
  <si>
    <t>Maria Cordones</t>
  </si>
  <si>
    <t>Yeimy Reyes</t>
  </si>
  <si>
    <t>Abdiel Garcia</t>
  </si>
  <si>
    <t>Julio Ferreiras</t>
  </si>
  <si>
    <t>Rosemary Cabrera</t>
  </si>
  <si>
    <t>emely Nuñez</t>
  </si>
  <si>
    <t>Luis Miguel Marte</t>
  </si>
  <si>
    <t>Mildred Vasquez</t>
  </si>
  <si>
    <t>Felicita Valera</t>
  </si>
  <si>
    <t>Sonia Lugo</t>
  </si>
  <si>
    <t>Gloria Mendez</t>
  </si>
  <si>
    <t>Ana Cristina Reyes</t>
  </si>
  <si>
    <t xml:space="preserve">Miguelina de los Santos </t>
  </si>
  <si>
    <t>Joan Moquete</t>
  </si>
  <si>
    <t>Cinthia Gomez</t>
  </si>
  <si>
    <t>Carmen Rodriguez</t>
  </si>
  <si>
    <t>Albania Garcia</t>
  </si>
  <si>
    <t>Ignacio Cerda</t>
  </si>
  <si>
    <t>Jorge Luis Valerio</t>
  </si>
  <si>
    <t>Miguel Angel Diaz</t>
  </si>
  <si>
    <t>Wakert Lebron</t>
  </si>
  <si>
    <t xml:space="preserve">Yassel Guzman </t>
  </si>
  <si>
    <t>Angela Rojas</t>
  </si>
  <si>
    <t>Mary Betances</t>
  </si>
  <si>
    <t>Mary Henriquez</t>
  </si>
  <si>
    <t>Adrys de la Rosa</t>
  </si>
  <si>
    <t>Scarly Nuñez</t>
  </si>
  <si>
    <t xml:space="preserve">Roberto Yan </t>
  </si>
  <si>
    <t>Ana Adames</t>
  </si>
  <si>
    <t>Flerida de la Cruz</t>
  </si>
  <si>
    <t>George de los Santos</t>
  </si>
  <si>
    <t>Anyelo Portorreal</t>
  </si>
  <si>
    <t>Carolyn Viola</t>
  </si>
  <si>
    <t>Swilton Marte</t>
  </si>
  <si>
    <t>Alexander Geraldo</t>
  </si>
  <si>
    <t xml:space="preserve">Mariela Duran </t>
  </si>
  <si>
    <t>Maria Cristina Reyes</t>
  </si>
  <si>
    <t>Winifer Ortega</t>
  </si>
  <si>
    <t>Prisila Fulgencio</t>
  </si>
  <si>
    <t>Randilexi Matos</t>
  </si>
  <si>
    <t>Yomari Morales</t>
  </si>
  <si>
    <t>Evangelista Reynosos</t>
  </si>
  <si>
    <t>Jeniffer Felix</t>
  </si>
  <si>
    <t>Jose Alsina</t>
  </si>
  <si>
    <t>Roberto Perez</t>
  </si>
  <si>
    <t>Angelito de Jesus</t>
  </si>
  <si>
    <t>Noe Brito</t>
  </si>
  <si>
    <t xml:space="preserve">Carlos Cabral </t>
  </si>
  <si>
    <t>Melvin Liburd</t>
  </si>
  <si>
    <t>Victor Gutierrez</t>
  </si>
  <si>
    <t>Francisco Peralta</t>
  </si>
  <si>
    <t>Randy Perez</t>
  </si>
  <si>
    <t>Carlos Diaz</t>
  </si>
  <si>
    <t xml:space="preserve">Manuel de Jesus </t>
  </si>
  <si>
    <t xml:space="preserve">Roman Aquino </t>
  </si>
  <si>
    <t xml:space="preserve">Cristhel Vicioso </t>
  </si>
  <si>
    <t>Silverio Nuñez</t>
  </si>
  <si>
    <t xml:space="preserve">Vinicio del Carmen </t>
  </si>
  <si>
    <t>Marco Paulino</t>
  </si>
  <si>
    <t>Brandly Cuevas</t>
  </si>
  <si>
    <t>Franklyn Quiterio</t>
  </si>
  <si>
    <t>Atanasis Santiago</t>
  </si>
  <si>
    <t>Yosinara Perez</t>
  </si>
  <si>
    <t>Ana Luisa Pozo</t>
  </si>
  <si>
    <t>Catalina Feliz</t>
  </si>
  <si>
    <t>Maribel Feliz</t>
  </si>
  <si>
    <t>Santa Perdomo</t>
  </si>
  <si>
    <t>Maria Aneisi Medina</t>
  </si>
  <si>
    <t>Milagros Peralta</t>
  </si>
  <si>
    <t>Manuel Matos</t>
  </si>
  <si>
    <t>Pastor Concepcion</t>
  </si>
  <si>
    <t>Yrene Martinez</t>
  </si>
  <si>
    <t>Ana Victoria Montero</t>
  </si>
  <si>
    <t>Bernabel Reyes</t>
  </si>
  <si>
    <t>Carmen Luisa Puello</t>
  </si>
  <si>
    <t>Simona de la Cruz</t>
  </si>
  <si>
    <t>Altagracia Berihuete</t>
  </si>
  <si>
    <t>Francia Bonilla</t>
  </si>
  <si>
    <t>Jose Apolinar Morel</t>
  </si>
  <si>
    <t>Maira Medina</t>
  </si>
  <si>
    <t>Carmen Castillo</t>
  </si>
  <si>
    <t>Santiago Garcia</t>
  </si>
  <si>
    <t>Rafael Grullon</t>
  </si>
  <si>
    <t>Wendy Martinez</t>
  </si>
  <si>
    <t>Dominga de la Rosa</t>
  </si>
  <si>
    <t xml:space="preserve">Eridania Ramon </t>
  </si>
  <si>
    <t>Gustavo Soriano</t>
  </si>
  <si>
    <t>Santa Perez</t>
  </si>
  <si>
    <t>Zoraida Segura</t>
  </si>
  <si>
    <t>Yajaira Cuevas</t>
  </si>
  <si>
    <t>Yeison Gutierrez</t>
  </si>
  <si>
    <t>Clara Santos</t>
  </si>
  <si>
    <t xml:space="preserve">Fidelina Bisono </t>
  </si>
  <si>
    <t>Violeta Perez</t>
  </si>
  <si>
    <t>Miguel Angomas</t>
  </si>
  <si>
    <t>Dorciany Grullon</t>
  </si>
  <si>
    <t>Katy Felix</t>
  </si>
  <si>
    <t>Anderson Hernandez</t>
  </si>
  <si>
    <t>Mary Valdez</t>
  </si>
  <si>
    <t>Martires Mañon</t>
  </si>
  <si>
    <t>Rosa Giron</t>
  </si>
  <si>
    <t>Piter Cruz</t>
  </si>
  <si>
    <t>Allende Cespedes</t>
  </si>
  <si>
    <t>Luz Ortiz</t>
  </si>
  <si>
    <t>Rafael Hernandez</t>
  </si>
  <si>
    <t>Miguel Angel Amparo</t>
  </si>
  <si>
    <t>Michel Rodriguez</t>
  </si>
  <si>
    <t>Eugenio Castro</t>
  </si>
  <si>
    <t>sergio Rosario</t>
  </si>
  <si>
    <t>Susana Dominga</t>
  </si>
  <si>
    <t>Carlos de los Santos</t>
  </si>
  <si>
    <t>Luis Miguel Guzman</t>
  </si>
  <si>
    <t>Felicia Garcia</t>
  </si>
  <si>
    <t>Juan Emilio Torres</t>
  </si>
  <si>
    <t>Ramon Nuñez</t>
  </si>
  <si>
    <t>Francis Atiles Fernandez</t>
  </si>
  <si>
    <t>Pedro Rosario</t>
  </si>
  <si>
    <t>Hipolito Beltre</t>
  </si>
  <si>
    <t xml:space="preserve">Jhon Rivas </t>
  </si>
  <si>
    <t>Ricardo Peña</t>
  </si>
  <si>
    <t>Feliciano Rodriguez</t>
  </si>
  <si>
    <t>Zacarias Muñoz</t>
  </si>
  <si>
    <t xml:space="preserve">Ramon Benito </t>
  </si>
  <si>
    <t>Alexandre Pinalez</t>
  </si>
  <si>
    <t>Edward Encarnacion</t>
  </si>
  <si>
    <t>Lorenzo Franco</t>
  </si>
  <si>
    <t>Bibian Vizcaino</t>
  </si>
  <si>
    <t>Yuberkys Rodriguez</t>
  </si>
  <si>
    <t>Johnathan Encarnacion</t>
  </si>
  <si>
    <t>Miguelina Cabrera</t>
  </si>
  <si>
    <t>Elisa Perez</t>
  </si>
  <si>
    <t>Delmira Grullon</t>
  </si>
  <si>
    <t>Lourdes Vasquez</t>
  </si>
  <si>
    <t>Alexandra Taveras</t>
  </si>
  <si>
    <t>Maria Graciano</t>
  </si>
  <si>
    <t>Guidy Moreta</t>
  </si>
  <si>
    <t>Ynocencia Lluberes</t>
  </si>
  <si>
    <t xml:space="preserve">Xiomara del Carmen </t>
  </si>
  <si>
    <t xml:space="preserve">Judisa Tiburcio </t>
  </si>
  <si>
    <t>Margarita Hernadez</t>
  </si>
  <si>
    <t>Elsa Roa</t>
  </si>
  <si>
    <t>Carmen Rita Garcia</t>
  </si>
  <si>
    <t>Carmen Jenniffer Frias</t>
  </si>
  <si>
    <t>Fidelina Lara</t>
  </si>
  <si>
    <t>Lenin Sanchez</t>
  </si>
  <si>
    <t>Rohanna Mañon</t>
  </si>
  <si>
    <t>Elba Vasquez</t>
  </si>
  <si>
    <t>Vilmania Medina</t>
  </si>
  <si>
    <t>Ninoska Guzman</t>
  </si>
  <si>
    <t>Jennifer Rodriguez</t>
  </si>
  <si>
    <t>Francisco Gutierrez</t>
  </si>
  <si>
    <t>Wilson Dilone</t>
  </si>
  <si>
    <t xml:space="preserve">Fraimer Rosario </t>
  </si>
  <si>
    <t>Johnny Rodriguez</t>
  </si>
  <si>
    <t xml:space="preserve">Johanny Mejia </t>
  </si>
  <si>
    <t>Carlos Segura</t>
  </si>
  <si>
    <t>Patricia Tejeda</t>
  </si>
  <si>
    <t>Luz Melania Luciano</t>
  </si>
  <si>
    <t>Angela Cuello</t>
  </si>
  <si>
    <t>Kilsarys Garcia</t>
  </si>
  <si>
    <t>Yorkis Terrero</t>
  </si>
  <si>
    <t xml:space="preserve">Joenny Garcia </t>
  </si>
  <si>
    <t>Keiter Garcia</t>
  </si>
  <si>
    <t>Jean Carlos de Leon</t>
  </si>
  <si>
    <t>Nathaniel Martinez</t>
  </si>
  <si>
    <t xml:space="preserve">Alexandra Winter </t>
  </si>
  <si>
    <t>Keily Fabian</t>
  </si>
  <si>
    <t xml:space="preserve">Leonela Diaz </t>
  </si>
  <si>
    <t>Victoria Soñe</t>
  </si>
  <si>
    <t>Rafaelina Fernandez</t>
  </si>
  <si>
    <t>Ysabel Tejeda</t>
  </si>
  <si>
    <t>Dinorah Rojas</t>
  </si>
  <si>
    <t>Dania Rodriguez</t>
  </si>
  <si>
    <t>Florangel Peralta</t>
  </si>
  <si>
    <t>Victor Molano</t>
  </si>
  <si>
    <t>Luz Familia</t>
  </si>
  <si>
    <t>Enrique Nina</t>
  </si>
  <si>
    <t xml:space="preserve">Santa Jeffers </t>
  </si>
  <si>
    <t>Arianna De Leon</t>
  </si>
  <si>
    <t>Yenny Peguero</t>
  </si>
  <si>
    <t>Ricardo Santos</t>
  </si>
  <si>
    <t>Rosmery Fulgencio</t>
  </si>
  <si>
    <t>Nelson Jean</t>
  </si>
  <si>
    <t>Russe Martinez</t>
  </si>
  <si>
    <t>Ana Nieves</t>
  </si>
  <si>
    <t>Maricely Perez</t>
  </si>
  <si>
    <t>Domingo Vasques</t>
  </si>
  <si>
    <t>Clementina Guilleard</t>
  </si>
  <si>
    <t>David Cuevas</t>
  </si>
  <si>
    <t>Richal Galvan</t>
  </si>
  <si>
    <t>Rafael Chevlalier</t>
  </si>
  <si>
    <t>Santa Raysa Heredia</t>
  </si>
  <si>
    <t>Francisca Perez</t>
  </si>
  <si>
    <t>Dora Eduardo</t>
  </si>
  <si>
    <t>Violeta Lopez</t>
  </si>
  <si>
    <t>Maria Sanchez</t>
  </si>
  <si>
    <t>Arelis Peña</t>
  </si>
  <si>
    <t xml:space="preserve">Maria Disla </t>
  </si>
  <si>
    <t>Malidenia Mariñes</t>
  </si>
  <si>
    <t>Elena Nova</t>
  </si>
  <si>
    <t>Mercedes Feliz</t>
  </si>
  <si>
    <t>Remedio Herasme</t>
  </si>
  <si>
    <t>Veridis Medina</t>
  </si>
  <si>
    <t>Maria Marte</t>
  </si>
  <si>
    <t>Geovanny Angomas</t>
  </si>
  <si>
    <t>Bella Lina Mateo</t>
  </si>
  <si>
    <t>Francisca Fabian</t>
  </si>
  <si>
    <t>Regina Perez</t>
  </si>
  <si>
    <t>Sanilda Martinez</t>
  </si>
  <si>
    <t xml:space="preserve">Emilia de Leon </t>
  </si>
  <si>
    <t>Benita de Leon</t>
  </si>
  <si>
    <t>Claritza Jaquez</t>
  </si>
  <si>
    <t>Elizabeth Valera</t>
  </si>
  <si>
    <t>Fanny Peña</t>
  </si>
  <si>
    <t xml:space="preserve">Eladia Astacio </t>
  </si>
  <si>
    <t>Abel Acosta</t>
  </si>
  <si>
    <t>Heridania Morillo</t>
  </si>
  <si>
    <t>Esau Moreta</t>
  </si>
  <si>
    <t>Maltida Cuevas</t>
  </si>
  <si>
    <t>Rosa Mateo</t>
  </si>
  <si>
    <t>Luz Montero</t>
  </si>
  <si>
    <t>Fanny Rivera</t>
  </si>
  <si>
    <t>Seneida Otaño</t>
  </si>
  <si>
    <t>Alba Sena</t>
  </si>
  <si>
    <t>Marcela de la Cruz</t>
  </si>
  <si>
    <t>Maria Perez</t>
  </si>
  <si>
    <t>Raquel Paniagua</t>
  </si>
  <si>
    <t>Yanet Ceri</t>
  </si>
  <si>
    <t>Austria Santiago</t>
  </si>
  <si>
    <t xml:space="preserve">Kiansis Alcantara </t>
  </si>
  <si>
    <t>Doris Berihuete</t>
  </si>
  <si>
    <t>Santa Luciano</t>
  </si>
  <si>
    <t>Evangelista Martinez</t>
  </si>
  <si>
    <t>Kirsia Mieses</t>
  </si>
  <si>
    <t>Sarah Jimenez</t>
  </si>
  <si>
    <t>Inosencia Jimenez</t>
  </si>
  <si>
    <t>Mildred Galarza</t>
  </si>
  <si>
    <t>Luz Liranzo</t>
  </si>
  <si>
    <t>Rosalina Ozuna</t>
  </si>
  <si>
    <t>Georgina Apolince</t>
  </si>
  <si>
    <t>Sayra Ortiz</t>
  </si>
  <si>
    <t xml:space="preserve">Altagracia Guillen </t>
  </si>
  <si>
    <t xml:space="preserve"> Zeneyda Serrano </t>
  </si>
  <si>
    <t xml:space="preserve">Francisca Corporan </t>
  </si>
  <si>
    <t xml:space="preserve"> Maria Ozuna</t>
  </si>
  <si>
    <t xml:space="preserve">Antia Aquino </t>
  </si>
  <si>
    <t xml:space="preserve"> Bilma Peguero</t>
  </si>
  <si>
    <t>Sarah Tamarez</t>
  </si>
  <si>
    <t>Beatriz Sena</t>
  </si>
  <si>
    <t xml:space="preserve">Dorka de la Cruz </t>
  </si>
  <si>
    <t>Elvin Mateo</t>
  </si>
  <si>
    <t xml:space="preserve">Percia Peña </t>
  </si>
  <si>
    <t>Carmen Balbuena</t>
  </si>
  <si>
    <t>Deyanira Reyes</t>
  </si>
  <si>
    <t>Francisca Figaro</t>
  </si>
  <si>
    <t>Delia Suero</t>
  </si>
  <si>
    <t>Yuderka Valenzuela</t>
  </si>
  <si>
    <t>Ana Marte</t>
  </si>
  <si>
    <t>Yudelina Guzman</t>
  </si>
  <si>
    <t>Ruth Serrano</t>
  </si>
  <si>
    <t>Baldemira Diaz</t>
  </si>
  <si>
    <t>Minerva Mendez</t>
  </si>
  <si>
    <t>Alcida Garcia</t>
  </si>
  <si>
    <t>Altagracia Cruz</t>
  </si>
  <si>
    <t>Charles de la Rosa</t>
  </si>
  <si>
    <t>Nelson Pineda</t>
  </si>
  <si>
    <t>Yenny Contreras</t>
  </si>
  <si>
    <t>Lina Rudecindo</t>
  </si>
  <si>
    <t>Lucila Jimenez</t>
  </si>
  <si>
    <t xml:space="preserve">Victoria Nirva </t>
  </si>
  <si>
    <t>Antonia Vargas</t>
  </si>
  <si>
    <t>Arelis Pujols</t>
  </si>
  <si>
    <t>Dely Alcantara</t>
  </si>
  <si>
    <t xml:space="preserve">Luisa Radney </t>
  </si>
  <si>
    <t>Wilton Martinez</t>
  </si>
  <si>
    <t>Maria Canario</t>
  </si>
  <si>
    <t>Carlos Alcantara</t>
  </si>
  <si>
    <t>Martha Batista</t>
  </si>
  <si>
    <t>Beatriz Medina</t>
  </si>
  <si>
    <t>Maltire Baez</t>
  </si>
  <si>
    <t xml:space="preserve">Ana Henly </t>
  </si>
  <si>
    <t>Claudio Arismendy</t>
  </si>
  <si>
    <t>Santa Adon</t>
  </si>
  <si>
    <t>Juana Crussette</t>
  </si>
  <si>
    <t>Ada Yilda Fortuna</t>
  </si>
  <si>
    <t>Justina de Peña</t>
  </si>
  <si>
    <t>Gelnnis Herra</t>
  </si>
  <si>
    <t>Mirian Medrano</t>
  </si>
  <si>
    <t>Roselia Torres</t>
  </si>
  <si>
    <t xml:space="preserve">Lili Aquino </t>
  </si>
  <si>
    <t>Juana German</t>
  </si>
  <si>
    <t>Rosario Nova</t>
  </si>
  <si>
    <t>Roasa Feliz</t>
  </si>
  <si>
    <t xml:space="preserve">Ana Moreno </t>
  </si>
  <si>
    <t>Griselda Iniro</t>
  </si>
  <si>
    <t>Laura Marte</t>
  </si>
  <si>
    <t>Tomasa Hernandez</t>
  </si>
  <si>
    <t>Danira Martinez</t>
  </si>
  <si>
    <t>Beneranda  de leon</t>
  </si>
  <si>
    <t>Charito Ramos</t>
  </si>
  <si>
    <t xml:space="preserve">Miguel Breton </t>
  </si>
  <si>
    <t>Eladio Santana</t>
  </si>
  <si>
    <t>Ricardo Arias</t>
  </si>
  <si>
    <t>Marianela Perez</t>
  </si>
  <si>
    <t>Maria Rodriguez</t>
  </si>
  <si>
    <t>Maria Jimenez</t>
  </si>
  <si>
    <t>Elena del Rosario</t>
  </si>
  <si>
    <t>Nuris Reyes</t>
  </si>
  <si>
    <t xml:space="preserve">Erodita Eusebio </t>
  </si>
  <si>
    <t>Inosencia Rosario</t>
  </si>
  <si>
    <t>Dulce Amezquita</t>
  </si>
  <si>
    <t>Leivin Torres</t>
  </si>
  <si>
    <t>Gelnny Polanco</t>
  </si>
  <si>
    <t>Rosanna Adon</t>
  </si>
  <si>
    <t>Robinson Parra</t>
  </si>
  <si>
    <t>Jenny Saturria</t>
  </si>
  <si>
    <t>Rosalia Hernandez</t>
  </si>
  <si>
    <t xml:space="preserve">Charina Brito </t>
  </si>
  <si>
    <t>Ismaires Pujols</t>
  </si>
  <si>
    <t>Ilcania Urbaez</t>
  </si>
  <si>
    <t>Jeancarlos Zapata</t>
  </si>
  <si>
    <t xml:space="preserve">Keila Mateo </t>
  </si>
  <si>
    <t>Welling Mendez</t>
  </si>
  <si>
    <t>Jenny Moscoso</t>
  </si>
  <si>
    <t>Ana Castillo</t>
  </si>
  <si>
    <t>Jacqueline Jimenez</t>
  </si>
  <si>
    <t>Francisco Jaquez</t>
  </si>
  <si>
    <t>Carmen Arias</t>
  </si>
  <si>
    <t xml:space="preserve">Julio Santana </t>
  </si>
  <si>
    <t>Maireny Ferreras</t>
  </si>
  <si>
    <t xml:space="preserve">Jhoyner Adon </t>
  </si>
  <si>
    <t>Juan Acevedo</t>
  </si>
  <si>
    <t>Roskarlyn Marte</t>
  </si>
  <si>
    <t>Daniel Jimenez</t>
  </si>
  <si>
    <t>Frannier Ramirez</t>
  </si>
  <si>
    <t>Yessica Ramirez</t>
  </si>
  <si>
    <t>Milosis Abreu</t>
  </si>
  <si>
    <t>Eliud Travieso</t>
  </si>
  <si>
    <t>Mario Contreras</t>
  </si>
  <si>
    <t xml:space="preserve">Ana Morla </t>
  </si>
  <si>
    <t xml:space="preserve">Rossy Concepcion </t>
  </si>
  <si>
    <t xml:space="preserve">Angelica Medina </t>
  </si>
  <si>
    <t xml:space="preserve">Elia Batista </t>
  </si>
  <si>
    <t>Yokairy de los Santos</t>
  </si>
  <si>
    <t>Carmen Nuñez</t>
  </si>
  <si>
    <t xml:space="preserve">Anyelo Santana </t>
  </si>
  <si>
    <t>Angel Rodriguez</t>
  </si>
  <si>
    <t>Raymil Matos</t>
  </si>
  <si>
    <t>Hilario Lazzaro</t>
  </si>
  <si>
    <t>Arilenis Feliz</t>
  </si>
  <si>
    <t xml:space="preserve">Jeremias de la Rosa </t>
  </si>
  <si>
    <t>Yudeiny Hernandez</t>
  </si>
  <si>
    <t>Joanny Familia</t>
  </si>
  <si>
    <t>Dariana Garcia</t>
  </si>
  <si>
    <t>Bienvenido Cabrera</t>
  </si>
  <si>
    <t>Antonia Valdez</t>
  </si>
  <si>
    <t>Felicita Ortiz</t>
  </si>
  <si>
    <t xml:space="preserve">Greisy Hinciano </t>
  </si>
  <si>
    <t>Julio Piña</t>
  </si>
  <si>
    <t>Alicia Hernandez</t>
  </si>
  <si>
    <t>Jenniffer Moronta</t>
  </si>
  <si>
    <t xml:space="preserve">Ruddy Adon  </t>
  </si>
  <si>
    <t>Milton Sena</t>
  </si>
  <si>
    <t>Domingo Mueses</t>
  </si>
  <si>
    <t>Raymundo Jose</t>
  </si>
  <si>
    <t>Raul Alba</t>
  </si>
  <si>
    <t>Genny Gonzalez</t>
  </si>
  <si>
    <t>Wandel Sala</t>
  </si>
  <si>
    <t>Ana Perez</t>
  </si>
  <si>
    <t>Alexandro Marte</t>
  </si>
  <si>
    <t>Blanca Beltre</t>
  </si>
  <si>
    <t>Elba Tejeda</t>
  </si>
  <si>
    <t>Lisset Aurora</t>
  </si>
  <si>
    <t>Betty Pieraldi</t>
  </si>
  <si>
    <t>Maltha Cruz</t>
  </si>
  <si>
    <t>Eunice Gonzalez</t>
  </si>
  <si>
    <t>Robinson Rosso</t>
  </si>
  <si>
    <t>Jose Carvajal</t>
  </si>
  <si>
    <t>Angeline Reyes</t>
  </si>
  <si>
    <t xml:space="preserve">Mayra Guzman </t>
  </si>
  <si>
    <t>Itria Duran</t>
  </si>
  <si>
    <t>Manuel Torres</t>
  </si>
  <si>
    <t>Alexis  de Paula</t>
  </si>
  <si>
    <t>Daniel Diaz</t>
  </si>
  <si>
    <t>Cindia Miguelina</t>
  </si>
  <si>
    <t>Kelvin De la Cruz</t>
  </si>
  <si>
    <t>Erin Marte</t>
  </si>
  <si>
    <t>Franklyn Caballero</t>
  </si>
  <si>
    <t xml:space="preserve">Santiago Familia </t>
  </si>
  <si>
    <t>Juan Sena</t>
  </si>
  <si>
    <t>Juan Inoa</t>
  </si>
  <si>
    <t>Anderson Labour</t>
  </si>
  <si>
    <t>Juana Rodriguez</t>
  </si>
  <si>
    <t>Daniela Fermin</t>
  </si>
  <si>
    <t xml:space="preserve">Emilia Encarnacion </t>
  </si>
  <si>
    <t>Fausto Hiraldo</t>
  </si>
  <si>
    <t>Fernando Gonzalez</t>
  </si>
  <si>
    <t>Katiuska de Camps</t>
  </si>
  <si>
    <t>Manuel Naranjo</t>
  </si>
  <si>
    <t>Maritza Machuca</t>
  </si>
  <si>
    <t>Mercedes Jaquez</t>
  </si>
  <si>
    <t>Sinencia  Hernandez</t>
  </si>
  <si>
    <t>Ramon de los Santos</t>
  </si>
  <si>
    <t>Yocasta Taveras</t>
  </si>
  <si>
    <t>Elias Nuñez</t>
  </si>
  <si>
    <t>Marcranchof Polanco</t>
  </si>
  <si>
    <t>Edisson Feliz</t>
  </si>
  <si>
    <t>Hilaria del carmen Arno</t>
  </si>
  <si>
    <t>Digna Rojas</t>
  </si>
  <si>
    <t>00101711711</t>
  </si>
  <si>
    <t>00111888624</t>
  </si>
  <si>
    <t>00103237319</t>
  </si>
  <si>
    <t>09300603652</t>
  </si>
  <si>
    <t>00103263174</t>
  </si>
  <si>
    <t>22301218719</t>
  </si>
  <si>
    <t>22301660357</t>
  </si>
  <si>
    <t>00117908335</t>
  </si>
  <si>
    <t>40226180847</t>
  </si>
  <si>
    <t>00107544306</t>
  </si>
  <si>
    <t>00119325983</t>
  </si>
  <si>
    <t>40221934249</t>
  </si>
  <si>
    <t>22301395012</t>
  </si>
  <si>
    <t>40237186099</t>
  </si>
  <si>
    <t>40237402264</t>
  </si>
  <si>
    <t>40200352769</t>
  </si>
  <si>
    <t>40239044262</t>
  </si>
  <si>
    <t>22300011214</t>
  </si>
  <si>
    <t>00119117794</t>
  </si>
  <si>
    <t>22500587385</t>
  </si>
  <si>
    <t>08700142444</t>
  </si>
  <si>
    <t>00115494411</t>
  </si>
  <si>
    <t>00118823368</t>
  </si>
  <si>
    <t>00118012848</t>
  </si>
  <si>
    <t>22400686352</t>
  </si>
  <si>
    <t>05401207054</t>
  </si>
  <si>
    <t>40200354146</t>
  </si>
  <si>
    <t>00103710935</t>
  </si>
  <si>
    <t>00119485068</t>
  </si>
  <si>
    <t>22500583764</t>
  </si>
  <si>
    <t>00116380049</t>
  </si>
  <si>
    <t>00115414591</t>
  </si>
  <si>
    <t>00108115163</t>
  </si>
  <si>
    <t>07900088704</t>
  </si>
  <si>
    <t>06700127159</t>
  </si>
  <si>
    <t>05300408423</t>
  </si>
  <si>
    <t>00112042999</t>
  </si>
  <si>
    <t>00117742676</t>
  </si>
  <si>
    <t>00117985325</t>
  </si>
  <si>
    <t>40220067389</t>
  </si>
  <si>
    <t>00117984021</t>
  </si>
  <si>
    <t>00105723449</t>
  </si>
  <si>
    <t>00104638663</t>
  </si>
  <si>
    <t>00104715255</t>
  </si>
  <si>
    <t>40221839810</t>
  </si>
  <si>
    <t>40226246094</t>
  </si>
  <si>
    <t>40222237493</t>
  </si>
  <si>
    <t>40236234148</t>
  </si>
  <si>
    <t>40214216547</t>
  </si>
  <si>
    <t>40240972436</t>
  </si>
  <si>
    <t>22300823782</t>
  </si>
  <si>
    <t>40233997226</t>
  </si>
  <si>
    <t>40220351130</t>
  </si>
  <si>
    <t>00111079265</t>
  </si>
  <si>
    <t>22400694976</t>
  </si>
  <si>
    <t>40226471072</t>
  </si>
  <si>
    <t>00115855744</t>
  </si>
  <si>
    <t>00108060732</t>
  </si>
  <si>
    <t>00109924860</t>
  </si>
  <si>
    <t>00102645421</t>
  </si>
  <si>
    <t>00115253494</t>
  </si>
  <si>
    <t>22400302463</t>
  </si>
  <si>
    <t>22300093196</t>
  </si>
  <si>
    <t>00113298426</t>
  </si>
  <si>
    <t>00109202994</t>
  </si>
  <si>
    <t>00103372686</t>
  </si>
  <si>
    <t>04400022002</t>
  </si>
  <si>
    <t>00100254804</t>
  </si>
  <si>
    <t>00115425316</t>
  </si>
  <si>
    <t>11300005839</t>
  </si>
  <si>
    <t>09300532000</t>
  </si>
  <si>
    <t>40200648844</t>
  </si>
  <si>
    <t>00103813671</t>
  </si>
  <si>
    <t>00115210858</t>
  </si>
  <si>
    <t>40222025815</t>
  </si>
  <si>
    <t>40226160535</t>
  </si>
  <si>
    <t>01800593889</t>
  </si>
  <si>
    <t>09300621324</t>
  </si>
  <si>
    <t>00114826878</t>
  </si>
  <si>
    <t>40213047174</t>
  </si>
  <si>
    <t>40212199927</t>
  </si>
  <si>
    <t>40201296063</t>
  </si>
  <si>
    <t>40209222765</t>
  </si>
  <si>
    <t>40235099518</t>
  </si>
  <si>
    <t>08700198917</t>
  </si>
  <si>
    <t>40230312189</t>
  </si>
  <si>
    <t>40213576081</t>
  </si>
  <si>
    <t>40229179821</t>
  </si>
  <si>
    <t>40231481454</t>
  </si>
  <si>
    <t>40233790886</t>
  </si>
  <si>
    <t>40239969823</t>
  </si>
  <si>
    <t>07100241475</t>
  </si>
  <si>
    <t>00118771435</t>
  </si>
  <si>
    <t>00103335758</t>
  </si>
  <si>
    <t>00107873945</t>
  </si>
  <si>
    <t>00800188187</t>
  </si>
  <si>
    <t>00800259723</t>
  </si>
  <si>
    <t>00107546210</t>
  </si>
  <si>
    <t>40220528375</t>
  </si>
  <si>
    <t>40220834549</t>
  </si>
  <si>
    <t>00110316254</t>
  </si>
  <si>
    <t>02301296063</t>
  </si>
  <si>
    <t>00118389550</t>
  </si>
  <si>
    <t>00117697649</t>
  </si>
  <si>
    <t>00107535395</t>
  </si>
  <si>
    <t>40220303263</t>
  </si>
  <si>
    <t>00500404397</t>
  </si>
  <si>
    <t>00110103561</t>
  </si>
  <si>
    <t>00117998443</t>
  </si>
  <si>
    <t>40214601110</t>
  </si>
  <si>
    <t>00111390183</t>
  </si>
  <si>
    <t>12300025421</t>
  </si>
  <si>
    <t>00114792880</t>
  </si>
  <si>
    <t>00102205515</t>
  </si>
  <si>
    <t>00109515338</t>
  </si>
  <si>
    <t>00116647298</t>
  </si>
  <si>
    <t>00107813313</t>
  </si>
  <si>
    <t>02200198774</t>
  </si>
  <si>
    <t>00115697047</t>
  </si>
  <si>
    <t>00100164326</t>
  </si>
  <si>
    <t>00103551131</t>
  </si>
  <si>
    <t>00102336724</t>
  </si>
  <si>
    <t>00111249264</t>
  </si>
  <si>
    <t>00103352043</t>
  </si>
  <si>
    <t>00103876009</t>
  </si>
  <si>
    <t>00118979442</t>
  </si>
  <si>
    <t>00103485793</t>
  </si>
  <si>
    <t>00102958832</t>
  </si>
  <si>
    <t>00109998625</t>
  </si>
  <si>
    <t>00106420102</t>
  </si>
  <si>
    <t>00111062436</t>
  </si>
  <si>
    <t>00107668030</t>
  </si>
  <si>
    <t>00100344241</t>
  </si>
  <si>
    <t>00102943453</t>
  </si>
  <si>
    <t>00117988717</t>
  </si>
  <si>
    <t>01200814950</t>
  </si>
  <si>
    <t>00103898383</t>
  </si>
  <si>
    <t>08200071929</t>
  </si>
  <si>
    <t>00108086539</t>
  </si>
  <si>
    <t>01000688992</t>
  </si>
  <si>
    <t>22400772491</t>
  </si>
  <si>
    <t>00100540079</t>
  </si>
  <si>
    <t>00110322625</t>
  </si>
  <si>
    <t>00111394623</t>
  </si>
  <si>
    <t>10900080986</t>
  </si>
  <si>
    <t>00113867972</t>
  </si>
  <si>
    <t>00111486999</t>
  </si>
  <si>
    <t>00119418499</t>
  </si>
  <si>
    <t>01400150767</t>
  </si>
  <si>
    <t>00112785902</t>
  </si>
  <si>
    <t>00500425871</t>
  </si>
  <si>
    <t>22900181334</t>
  </si>
  <si>
    <t>00119192938</t>
  </si>
  <si>
    <t>00109457754</t>
  </si>
  <si>
    <t>00116777046</t>
  </si>
  <si>
    <t>00103158325</t>
  </si>
  <si>
    <t>40226246870</t>
  </si>
  <si>
    <t>22300152968</t>
  </si>
  <si>
    <t>40214525863</t>
  </si>
  <si>
    <t>00103303269</t>
  </si>
  <si>
    <t>01200903076</t>
  </si>
  <si>
    <t>40237930637</t>
  </si>
  <si>
    <t>04701069538</t>
  </si>
  <si>
    <t>00104855044</t>
  </si>
  <si>
    <t>00104014626</t>
  </si>
  <si>
    <t>00104417092</t>
  </si>
  <si>
    <t>00103464806</t>
  </si>
  <si>
    <t>00103348629</t>
  </si>
  <si>
    <t>00111822136</t>
  </si>
  <si>
    <t>00112582648</t>
  </si>
  <si>
    <t>01200706008</t>
  </si>
  <si>
    <t>00114206980</t>
  </si>
  <si>
    <t>00111895264</t>
  </si>
  <si>
    <t>00111255865</t>
  </si>
  <si>
    <t>00109717025</t>
  </si>
  <si>
    <t>40227867443</t>
  </si>
  <si>
    <t>00116988023</t>
  </si>
  <si>
    <t>00116783960</t>
  </si>
  <si>
    <t>00116103201</t>
  </si>
  <si>
    <t>00116554296</t>
  </si>
  <si>
    <t>00105669899</t>
  </si>
  <si>
    <t>10200013398</t>
  </si>
  <si>
    <t>00110790631</t>
  </si>
  <si>
    <t>00114220080</t>
  </si>
  <si>
    <t>00108011339</t>
  </si>
  <si>
    <t>00117005439</t>
  </si>
  <si>
    <t>00113772529</t>
  </si>
  <si>
    <t>00109734251</t>
  </si>
  <si>
    <t>00117825497</t>
  </si>
  <si>
    <t>00105671846</t>
  </si>
  <si>
    <t>01100308038</t>
  </si>
  <si>
    <t>00201391125</t>
  </si>
  <si>
    <t>22300321415</t>
  </si>
  <si>
    <t>00100875384</t>
  </si>
  <si>
    <t>00112819792</t>
  </si>
  <si>
    <t>00116653783</t>
  </si>
  <si>
    <t>00104333034</t>
  </si>
  <si>
    <t>00116698416</t>
  </si>
  <si>
    <t>00116247024</t>
  </si>
  <si>
    <t>00116520321</t>
  </si>
  <si>
    <t>40220711554</t>
  </si>
  <si>
    <t>04100112798</t>
  </si>
  <si>
    <t>00119447696</t>
  </si>
  <si>
    <t>40222244663</t>
  </si>
  <si>
    <t>40211308081</t>
  </si>
  <si>
    <t>22500001361</t>
  </si>
  <si>
    <t>22400310185</t>
  </si>
  <si>
    <t>00114255045</t>
  </si>
  <si>
    <t>01300456512</t>
  </si>
  <si>
    <t>05401364624</t>
  </si>
  <si>
    <t>40220111682</t>
  </si>
  <si>
    <t>00115579591</t>
  </si>
  <si>
    <t>00112268446</t>
  </si>
  <si>
    <t>05300427654</t>
  </si>
  <si>
    <t>00118722081</t>
  </si>
  <si>
    <t>00118300383</t>
  </si>
  <si>
    <t>00114438658</t>
  </si>
  <si>
    <t>22300952748</t>
  </si>
  <si>
    <t>00102033263</t>
  </si>
  <si>
    <t>04701240246</t>
  </si>
  <si>
    <t>00300141702</t>
  </si>
  <si>
    <t>00104693767</t>
  </si>
  <si>
    <t>00108164708</t>
  </si>
  <si>
    <t>00110652310</t>
  </si>
  <si>
    <t>00100225283</t>
  </si>
  <si>
    <t>06400185093</t>
  </si>
  <si>
    <t>00200678951</t>
  </si>
  <si>
    <t>02300268749</t>
  </si>
  <si>
    <t>01200949301</t>
  </si>
  <si>
    <t>01300386412</t>
  </si>
  <si>
    <t>05300356044</t>
  </si>
  <si>
    <t>13800059670</t>
  </si>
  <si>
    <t>02301072183</t>
  </si>
  <si>
    <t>05400061130</t>
  </si>
  <si>
    <t>00102487758</t>
  </si>
  <si>
    <t>00201404688</t>
  </si>
  <si>
    <t>00105572101</t>
  </si>
  <si>
    <t>00102501798</t>
  </si>
  <si>
    <t>00112168935</t>
  </si>
  <si>
    <t>01000462737</t>
  </si>
  <si>
    <t>03700721800</t>
  </si>
  <si>
    <t>02000000972</t>
  </si>
  <si>
    <t>00100687540</t>
  </si>
  <si>
    <t>00109879338</t>
  </si>
  <si>
    <t>06700088682</t>
  </si>
  <si>
    <t>00107942484</t>
  </si>
  <si>
    <t>00101124832</t>
  </si>
  <si>
    <t>00103935037</t>
  </si>
  <si>
    <t>00105739551</t>
  </si>
  <si>
    <t>09300075901</t>
  </si>
  <si>
    <t>00103249124</t>
  </si>
  <si>
    <t>00105491856</t>
  </si>
  <si>
    <t>07700039030</t>
  </si>
  <si>
    <t>00109280669</t>
  </si>
  <si>
    <t>00109535237</t>
  </si>
  <si>
    <t>01200431656</t>
  </si>
  <si>
    <t>00105727754</t>
  </si>
  <si>
    <t>00102283538</t>
  </si>
  <si>
    <t>00112212311</t>
  </si>
  <si>
    <t>00117458398</t>
  </si>
  <si>
    <t>00108937442</t>
  </si>
  <si>
    <t>00102741097</t>
  </si>
  <si>
    <t>00118451665</t>
  </si>
  <si>
    <t>40220952804</t>
  </si>
  <si>
    <t>02700005958</t>
  </si>
  <si>
    <t>00116326760</t>
  </si>
  <si>
    <t>00112930169</t>
  </si>
  <si>
    <t>08000059348</t>
  </si>
  <si>
    <t>02000164653</t>
  </si>
  <si>
    <t>01200861381</t>
  </si>
  <si>
    <t>00105844567</t>
  </si>
  <si>
    <t>00105408488</t>
  </si>
  <si>
    <t>00117032227</t>
  </si>
  <si>
    <t>00105090732</t>
  </si>
  <si>
    <t>00105415350</t>
  </si>
  <si>
    <t>00107863953</t>
  </si>
  <si>
    <t>10600073448</t>
  </si>
  <si>
    <t>00105439939</t>
  </si>
  <si>
    <t>04800644918</t>
  </si>
  <si>
    <t>00108756685</t>
  </si>
  <si>
    <t>01200921912</t>
  </si>
  <si>
    <t>00100113349</t>
  </si>
  <si>
    <t>00103245445</t>
  </si>
  <si>
    <t>00112241609</t>
  </si>
  <si>
    <t>00108524919</t>
  </si>
  <si>
    <t>00112474945</t>
  </si>
  <si>
    <t>00200086403</t>
  </si>
  <si>
    <t>04800424022</t>
  </si>
  <si>
    <t>00108400912</t>
  </si>
  <si>
    <t>01600002222</t>
  </si>
  <si>
    <t>06900015840</t>
  </si>
  <si>
    <t>01200824512</t>
  </si>
  <si>
    <t>09300151470</t>
  </si>
  <si>
    <t>00300726585</t>
  </si>
  <si>
    <t>00200451524</t>
  </si>
  <si>
    <t>00110341393</t>
  </si>
  <si>
    <t>08200158445</t>
  </si>
  <si>
    <t>00110477510</t>
  </si>
  <si>
    <t>08200027996</t>
  </si>
  <si>
    <t>08200041914</t>
  </si>
  <si>
    <t>00103436838</t>
  </si>
  <si>
    <t>07800069770</t>
  </si>
  <si>
    <t>00110929973</t>
  </si>
  <si>
    <t>01200956082</t>
  </si>
  <si>
    <t>00112644661</t>
  </si>
  <si>
    <t>00100586429</t>
  </si>
  <si>
    <t>00106136344</t>
  </si>
  <si>
    <t>00109710236</t>
  </si>
  <si>
    <t>00103414033</t>
  </si>
  <si>
    <t>01700146754</t>
  </si>
  <si>
    <t>00103966404</t>
  </si>
  <si>
    <t>11000015013</t>
  </si>
  <si>
    <t>00118588359</t>
  </si>
  <si>
    <t>22300926452</t>
  </si>
  <si>
    <t>22300197302</t>
  </si>
  <si>
    <t>00107991226</t>
  </si>
  <si>
    <t>00110177094</t>
  </si>
  <si>
    <t>00113918981</t>
  </si>
  <si>
    <t>05400765847</t>
  </si>
  <si>
    <t>00117217794</t>
  </si>
  <si>
    <t>01800593319</t>
  </si>
  <si>
    <t>00111201331</t>
  </si>
  <si>
    <t>00113229116</t>
  </si>
  <si>
    <t>00109023374</t>
  </si>
  <si>
    <t>00119065852</t>
  </si>
  <si>
    <t>02200073340</t>
  </si>
  <si>
    <t>00114077266</t>
  </si>
  <si>
    <t>01200841094</t>
  </si>
  <si>
    <t>00102883113</t>
  </si>
  <si>
    <t>00201245610</t>
  </si>
  <si>
    <t>00109539601</t>
  </si>
  <si>
    <t>01201009758</t>
  </si>
  <si>
    <t>06800408772</t>
  </si>
  <si>
    <t>00105418842</t>
  </si>
  <si>
    <t>00300228053</t>
  </si>
  <si>
    <t>00109856740</t>
  </si>
  <si>
    <t>00113355648</t>
  </si>
  <si>
    <t>00106304454</t>
  </si>
  <si>
    <t>00102961042</t>
  </si>
  <si>
    <t>00106468580</t>
  </si>
  <si>
    <t>00107988644</t>
  </si>
  <si>
    <t>06800013374</t>
  </si>
  <si>
    <t>00115175068</t>
  </si>
  <si>
    <t>00201156106</t>
  </si>
  <si>
    <t>14000004391</t>
  </si>
  <si>
    <t>01800164475</t>
  </si>
  <si>
    <t>00400010229</t>
  </si>
  <si>
    <t>00110371390</t>
  </si>
  <si>
    <t>02200104400</t>
  </si>
  <si>
    <t>00112974718</t>
  </si>
  <si>
    <t>00110105004</t>
  </si>
  <si>
    <t>00201032968</t>
  </si>
  <si>
    <t>00107937641</t>
  </si>
  <si>
    <t>05900167841</t>
  </si>
  <si>
    <t>09000129735</t>
  </si>
  <si>
    <t>06500151805</t>
  </si>
  <si>
    <t>00113116586</t>
  </si>
  <si>
    <t>00110865607</t>
  </si>
  <si>
    <t>00116327255</t>
  </si>
  <si>
    <t>00103031316</t>
  </si>
  <si>
    <t>08200050071</t>
  </si>
  <si>
    <t>00104433032</t>
  </si>
  <si>
    <t>00104074216</t>
  </si>
  <si>
    <t>10400026257</t>
  </si>
  <si>
    <t>00101104685</t>
  </si>
  <si>
    <t>00103279238</t>
  </si>
  <si>
    <t>00103242327</t>
  </si>
  <si>
    <t>00104730528</t>
  </si>
  <si>
    <t>00100675578</t>
  </si>
  <si>
    <t>00118088756</t>
  </si>
  <si>
    <t>00111318358</t>
  </si>
  <si>
    <t>00114660822</t>
  </si>
  <si>
    <t>00118362391</t>
  </si>
  <si>
    <t>40220346965</t>
  </si>
  <si>
    <t>40220132134</t>
  </si>
  <si>
    <t>01000814200</t>
  </si>
  <si>
    <t>40220433144</t>
  </si>
  <si>
    <t>40220241265</t>
  </si>
  <si>
    <t>01800035717</t>
  </si>
  <si>
    <t>02000023388</t>
  </si>
  <si>
    <t>00111449708</t>
  </si>
  <si>
    <t>22300702960</t>
  </si>
  <si>
    <t>00108960030</t>
  </si>
  <si>
    <t>00118409788</t>
  </si>
  <si>
    <t>00103576153</t>
  </si>
  <si>
    <t>40222057255</t>
  </si>
  <si>
    <t>01200937421</t>
  </si>
  <si>
    <t>40200552095</t>
  </si>
  <si>
    <t>40200567051</t>
  </si>
  <si>
    <t>40222886851</t>
  </si>
  <si>
    <t>00119198703</t>
  </si>
  <si>
    <t>22301608976</t>
  </si>
  <si>
    <t>02200333827</t>
  </si>
  <si>
    <t>22300449687</t>
  </si>
  <si>
    <t>40222120947</t>
  </si>
  <si>
    <t>40237564444</t>
  </si>
  <si>
    <t>00201125309</t>
  </si>
  <si>
    <t>22500000439</t>
  </si>
  <si>
    <t>00114462575</t>
  </si>
  <si>
    <t>00119439602</t>
  </si>
  <si>
    <t>00118582881</t>
  </si>
  <si>
    <t>40228736542</t>
  </si>
  <si>
    <t>00118505981</t>
  </si>
  <si>
    <t>22500550060</t>
  </si>
  <si>
    <t>22301681452</t>
  </si>
  <si>
    <t>22500518554</t>
  </si>
  <si>
    <t>01800655993</t>
  </si>
  <si>
    <t>00117248492</t>
  </si>
  <si>
    <t>01800571224</t>
  </si>
  <si>
    <t>40234044002</t>
  </si>
  <si>
    <t>22500436278</t>
  </si>
  <si>
    <t>00117103986</t>
  </si>
  <si>
    <t>22300902669</t>
  </si>
  <si>
    <t>22900140686</t>
  </si>
  <si>
    <t>00105372908</t>
  </si>
  <si>
    <t>00118107564</t>
  </si>
  <si>
    <t>00117203620</t>
  </si>
  <si>
    <t>40213950922</t>
  </si>
  <si>
    <t>13800571224</t>
  </si>
  <si>
    <t>40224191425</t>
  </si>
  <si>
    <t>40220995738</t>
  </si>
  <si>
    <t>00108582164</t>
  </si>
  <si>
    <t>00103593596</t>
  </si>
  <si>
    <t>08000072218</t>
  </si>
  <si>
    <t>00110476710</t>
  </si>
  <si>
    <t>00104283668</t>
  </si>
  <si>
    <t>00105000277</t>
  </si>
  <si>
    <t>05900170928</t>
  </si>
  <si>
    <t>40237602418</t>
  </si>
  <si>
    <t>22300408865</t>
  </si>
  <si>
    <t>00103966412</t>
  </si>
  <si>
    <t>00113193106</t>
  </si>
  <si>
    <t>22301049833</t>
  </si>
  <si>
    <t>02700360619</t>
  </si>
  <si>
    <t>00102611027</t>
  </si>
  <si>
    <t>00105183834</t>
  </si>
  <si>
    <t>00117875153</t>
  </si>
  <si>
    <t>00112805122</t>
  </si>
  <si>
    <t>00111591392</t>
  </si>
  <si>
    <t>22500390301</t>
  </si>
  <si>
    <t>01700170242</t>
  </si>
  <si>
    <t>01600103749</t>
  </si>
  <si>
    <t>00112868054</t>
  </si>
  <si>
    <t>00109267617</t>
  </si>
  <si>
    <t>00117915256</t>
  </si>
  <si>
    <t>02301355638</t>
  </si>
  <si>
    <t>14000028994</t>
  </si>
  <si>
    <t>00201708609</t>
  </si>
  <si>
    <t>08200169673</t>
  </si>
  <si>
    <t>22301197541</t>
  </si>
  <si>
    <t>00119219343</t>
  </si>
  <si>
    <t>00118543289</t>
  </si>
  <si>
    <t>22600087872</t>
  </si>
  <si>
    <t>01600154619</t>
  </si>
  <si>
    <t>09300621720</t>
  </si>
  <si>
    <t>22301100644</t>
  </si>
  <si>
    <t>22300953027</t>
  </si>
  <si>
    <t>001-0918976-1</t>
  </si>
  <si>
    <t>001-0393507-8</t>
  </si>
  <si>
    <t>001-0407409-1</t>
  </si>
  <si>
    <t>001-0074000-0</t>
  </si>
  <si>
    <t>001-10150333-1</t>
  </si>
  <si>
    <t>001-0279183-7</t>
  </si>
  <si>
    <t>001-0088275-2</t>
  </si>
  <si>
    <t>001-0771869-4</t>
  </si>
  <si>
    <t>001-0362863-2</t>
  </si>
  <si>
    <t>225-0027920-7</t>
  </si>
  <si>
    <t>001-0173864-9</t>
  </si>
  <si>
    <t>001-0171595-1</t>
  </si>
  <si>
    <t>001-0160786-9</t>
  </si>
  <si>
    <t>001-1790499-5</t>
  </si>
  <si>
    <t>001-1709844-2</t>
  </si>
  <si>
    <t>001-1375459-2</t>
  </si>
  <si>
    <t>DIRECTOR</t>
  </si>
  <si>
    <t>ADMINISTRADOR</t>
  </si>
  <si>
    <t>SUB-DIRECTOR</t>
  </si>
  <si>
    <t>AUXILIAR</t>
  </si>
  <si>
    <t>SECRETARIA</t>
  </si>
  <si>
    <t xml:space="preserve">SECRETARIA </t>
  </si>
  <si>
    <t>MENSAJERO INTERNO</t>
  </si>
  <si>
    <t>AUXILIAR RRHH</t>
  </si>
  <si>
    <t>CAJERO</t>
  </si>
  <si>
    <t>ASISTENTE TESORERIA</t>
  </si>
  <si>
    <t>AUXILIAR TESORERIA</t>
  </si>
  <si>
    <t>AUXILIAR CONTABILIDAD</t>
  </si>
  <si>
    <t>NOMINA</t>
  </si>
  <si>
    <t>FACTURACION</t>
  </si>
  <si>
    <t>ASISTENTE CONTABILIDAD</t>
  </si>
  <si>
    <t>AUXILIAR COMPRAS</t>
  </si>
  <si>
    <t>ENCARGADO</t>
  </si>
  <si>
    <t>TECNICO BIOMEDICO</t>
  </si>
  <si>
    <t>COORDINADOR TIC</t>
  </si>
  <si>
    <t>AUXILIAR TIC</t>
  </si>
  <si>
    <t xml:space="preserve">AUXLIAR </t>
  </si>
  <si>
    <t>CONCILIACION</t>
  </si>
  <si>
    <t xml:space="preserve">AUXILIAR </t>
  </si>
  <si>
    <t>ENCARGADA SERVICIO SOCIAL</t>
  </si>
  <si>
    <t>AUXILIAR SS</t>
  </si>
  <si>
    <t>ENCARGADA</t>
  </si>
  <si>
    <t>ENCARGADO ARCHIVO CLINICO</t>
  </si>
  <si>
    <t>ENCARGADO ESTADISTICA</t>
  </si>
  <si>
    <t>COORDINADOR</t>
  </si>
  <si>
    <t>DIGITADOR</t>
  </si>
  <si>
    <t>TECNICO MANTENIMIENTO</t>
  </si>
  <si>
    <t>TECNICO  MANTENIMIENTO</t>
  </si>
  <si>
    <t>MENSAJERO EXTERNO</t>
  </si>
  <si>
    <t>SEGURIDAD</t>
  </si>
  <si>
    <t>COCINA</t>
  </si>
  <si>
    <t>ENFERMERA</t>
  </si>
  <si>
    <t>ENFERMERO</t>
  </si>
  <si>
    <t>TEC. HEMODINAMIA</t>
  </si>
  <si>
    <t xml:space="preserve">DOCTORA </t>
  </si>
  <si>
    <t>PSICOLOGA</t>
  </si>
  <si>
    <t>DOCTOR</t>
  </si>
  <si>
    <t>ASISTENTE</t>
  </si>
  <si>
    <t>BIONALISTA</t>
  </si>
  <si>
    <t>DIGITADORA</t>
  </si>
  <si>
    <t>BIOANALISTA AUXILIAR</t>
  </si>
  <si>
    <t>ENFERMERO/A</t>
  </si>
  <si>
    <t>ENCARGADA CAFETERIA</t>
  </si>
  <si>
    <t>COSTURERA</t>
  </si>
  <si>
    <t>MEDICO</t>
  </si>
  <si>
    <t>AUXILIAR RELACIONES PUBLICAS</t>
  </si>
  <si>
    <t>AUDITORA MEDICO</t>
  </si>
  <si>
    <t>FISIATRA</t>
  </si>
  <si>
    <t>AUXILIAR  OAI</t>
  </si>
  <si>
    <t>AUXILIAR LEGAL</t>
  </si>
  <si>
    <t>INFECTOLOGA</t>
  </si>
  <si>
    <t>COORDINADORA PLANIFICACION ESTRATEGICA</t>
  </si>
  <si>
    <t xml:space="preserve">MILITAR </t>
  </si>
  <si>
    <t>MEDICO NEFROLOGO</t>
  </si>
  <si>
    <t>ASCENSORISTA</t>
  </si>
  <si>
    <t xml:space="preserve">Conserje </t>
  </si>
  <si>
    <t>AUXILIAR DE FARMACIA</t>
  </si>
  <si>
    <t>Sto. Dgo Este</t>
  </si>
  <si>
    <t>CECANOT</t>
  </si>
  <si>
    <t>HOSPITAL CENTRO CARDIO-NEURO  Y TRASPLANTE (CECANOT)</t>
  </si>
  <si>
    <t>001-1454511-4</t>
  </si>
  <si>
    <t>Altagracia Arias</t>
  </si>
  <si>
    <t>402-1243495-1</t>
  </si>
  <si>
    <t xml:space="preserve">Emely selibeth santana </t>
  </si>
  <si>
    <t>Lidia Colon</t>
  </si>
  <si>
    <t>04900471147</t>
  </si>
  <si>
    <t>00109802207</t>
  </si>
  <si>
    <t>00104974464</t>
  </si>
  <si>
    <t>Kendy Tairin Peña Peña</t>
  </si>
  <si>
    <t xml:space="preserve">Adalgiza Castillo </t>
  </si>
  <si>
    <t>00118533256</t>
  </si>
  <si>
    <t>GERENTE RR.HH</t>
  </si>
  <si>
    <t>00101377323</t>
  </si>
  <si>
    <t>Gregoria Vallejo Perez</t>
  </si>
  <si>
    <t>TESORERA</t>
  </si>
  <si>
    <t>00118146042</t>
  </si>
  <si>
    <t>Alexandra del Toro Medina</t>
  </si>
  <si>
    <t xml:space="preserve">COORDINADORA </t>
  </si>
  <si>
    <t>22300276775</t>
  </si>
  <si>
    <t>GERENTE COMPRAS</t>
  </si>
  <si>
    <t>40226465165</t>
  </si>
  <si>
    <t xml:space="preserve">Emelin Martinez de la Cruz </t>
  </si>
  <si>
    <t>00109113738</t>
  </si>
  <si>
    <t>Linda Alexandra Marmolejos Reyes</t>
  </si>
  <si>
    <t>ASISTENTE EJECUTIVA</t>
  </si>
  <si>
    <t>00117191338</t>
  </si>
  <si>
    <t>Jose A. Bueno Placido</t>
  </si>
  <si>
    <t>00119281095</t>
  </si>
  <si>
    <t>Sanders Morel Cuevas</t>
  </si>
  <si>
    <t>00117004184</t>
  </si>
  <si>
    <t>00112078365</t>
  </si>
  <si>
    <t>Roselyn Herasme</t>
  </si>
  <si>
    <t>ANALISTA</t>
  </si>
  <si>
    <t>00109306654</t>
  </si>
  <si>
    <t>Siria Zayas</t>
  </si>
  <si>
    <t>FARMACEUTICA</t>
  </si>
  <si>
    <t>22301808048</t>
  </si>
  <si>
    <t xml:space="preserve">Elly Sanchez </t>
  </si>
  <si>
    <t>05401397814</t>
  </si>
  <si>
    <t xml:space="preserve">Keyla  Alfonso </t>
  </si>
  <si>
    <t>40233831441</t>
  </si>
  <si>
    <t>2240800359</t>
  </si>
  <si>
    <t>Keisy Liriano</t>
  </si>
  <si>
    <t>40229211871</t>
  </si>
  <si>
    <t>Jedidias Martinez</t>
  </si>
  <si>
    <t>00119513554</t>
  </si>
  <si>
    <t>Keesha Media</t>
  </si>
  <si>
    <t>40200344060</t>
  </si>
  <si>
    <t>Victor Figueroa</t>
  </si>
  <si>
    <t>00119242840</t>
  </si>
  <si>
    <t>Ruby Feliz</t>
  </si>
  <si>
    <t>00100391150</t>
  </si>
  <si>
    <t>Ada Duval</t>
  </si>
  <si>
    <t>CONSERJE</t>
  </si>
  <si>
    <t>Mariely Reinoso</t>
  </si>
  <si>
    <t xml:space="preserve"> SRS del Nordeste, Periodo Enero - junio 2021</t>
  </si>
  <si>
    <t>altagracia ramirez</t>
  </si>
  <si>
    <t xml:space="preserve">Gloria Del carmen Almestico </t>
  </si>
  <si>
    <t>00103380630</t>
  </si>
  <si>
    <t>00103595724</t>
  </si>
  <si>
    <t xml:space="preserve">ADMINISTRADORA </t>
  </si>
  <si>
    <t>Wanda J. Zarzuela</t>
  </si>
  <si>
    <t>00104545694</t>
  </si>
  <si>
    <t>00109926311</t>
  </si>
  <si>
    <t>Paulino Sanchez</t>
  </si>
  <si>
    <t>Digna Santamarina</t>
  </si>
  <si>
    <t>Nicaurys Altg. Martinez</t>
  </si>
  <si>
    <t>40222684082</t>
  </si>
  <si>
    <t xml:space="preserve">Norkis araujo </t>
  </si>
  <si>
    <t>00117982017</t>
  </si>
  <si>
    <t xml:space="preserve">Rosa Angelica Rincon </t>
  </si>
  <si>
    <t>22700031523</t>
  </si>
  <si>
    <t>Jose Manelik Jimenez</t>
  </si>
  <si>
    <t>00117249102</t>
  </si>
  <si>
    <t>Patria Josefina Aracena</t>
  </si>
  <si>
    <t>00103816971</t>
  </si>
  <si>
    <t>NUTRIOLOGA</t>
  </si>
  <si>
    <t xml:space="preserve">Alexandra de la Rosa Amancio </t>
  </si>
  <si>
    <t>01700215054</t>
  </si>
  <si>
    <t xml:space="preserve">Enercida Alcántara Suero </t>
  </si>
  <si>
    <t>07400042896</t>
  </si>
  <si>
    <t>06800451699</t>
  </si>
  <si>
    <t>Leonardina Frías</t>
  </si>
  <si>
    <t>Geidy Nuñez</t>
  </si>
  <si>
    <t>00116077264</t>
  </si>
  <si>
    <t xml:space="preserve">Wandy Julián Ureña </t>
  </si>
  <si>
    <t>40220413906</t>
  </si>
  <si>
    <t>Alexandra  Marisol Lerebours</t>
  </si>
  <si>
    <t>00101256725</t>
  </si>
  <si>
    <t>Emilio Perez Valdez</t>
  </si>
  <si>
    <t>Argely Peña</t>
  </si>
  <si>
    <t>Francisco Jose villabrille</t>
  </si>
  <si>
    <t>Omar Castaño</t>
  </si>
  <si>
    <t>40220143289</t>
  </si>
  <si>
    <t xml:space="preserve">Mariel Salome Mercedes </t>
  </si>
  <si>
    <t>40220983577</t>
  </si>
  <si>
    <t>TECNICO</t>
  </si>
  <si>
    <t xml:space="preserve">Esmerlin Modesto Ignacio </t>
  </si>
  <si>
    <t>09000223405</t>
  </si>
  <si>
    <t>00105258826</t>
  </si>
  <si>
    <t>00113954028</t>
  </si>
  <si>
    <t>00105200265</t>
  </si>
  <si>
    <t xml:space="preserve">ENCARGADO </t>
  </si>
  <si>
    <t>00116618109</t>
  </si>
  <si>
    <t xml:space="preserve">Adalgiza Mercedes Castro </t>
  </si>
  <si>
    <t>00109035360</t>
  </si>
  <si>
    <t>05401478275</t>
  </si>
  <si>
    <t>Erdelin Martinez</t>
  </si>
  <si>
    <t>22700015047</t>
  </si>
  <si>
    <t>Guillermo Marte</t>
  </si>
  <si>
    <t>00500436092</t>
  </si>
  <si>
    <t>Henry  de Paula Quezada</t>
  </si>
  <si>
    <t>00111767638</t>
  </si>
  <si>
    <t>Carlos Frias</t>
  </si>
  <si>
    <t>22300154907</t>
  </si>
  <si>
    <t>Jose Miguel Soriano</t>
  </si>
  <si>
    <t>40224277372</t>
  </si>
  <si>
    <t>Katherine Virginia Gonzalez</t>
  </si>
  <si>
    <t>04900565518</t>
  </si>
  <si>
    <t>Epifanio Reynoso</t>
  </si>
  <si>
    <t>22300696147</t>
  </si>
  <si>
    <t>Esfrailin de la Cruz</t>
  </si>
  <si>
    <t>22700011806</t>
  </si>
  <si>
    <t>Inocencia Castillo</t>
  </si>
  <si>
    <t>00400197166</t>
  </si>
  <si>
    <t>Victor Emilio Carreras</t>
  </si>
  <si>
    <t>40224076238</t>
  </si>
  <si>
    <t>Geury Gomez</t>
  </si>
  <si>
    <t>00116883679</t>
  </si>
  <si>
    <t>Esteban Valdez</t>
  </si>
  <si>
    <t>02600483941</t>
  </si>
  <si>
    <t>Domingo Mercedes</t>
  </si>
  <si>
    <t>Julia Diaz</t>
  </si>
  <si>
    <t>Altagracia Santana</t>
  </si>
  <si>
    <t>Sobeida  Santana</t>
  </si>
  <si>
    <t>PERIODO  ENERO 2021 HASTA JUNIO 2021</t>
  </si>
  <si>
    <t>30/06/2021</t>
  </si>
  <si>
    <t>Minosca Morla</t>
  </si>
  <si>
    <t>Yoselyn Florentino</t>
  </si>
  <si>
    <t>Carmen Ventura</t>
  </si>
  <si>
    <t xml:space="preserve">Enlly Castro </t>
  </si>
  <si>
    <t>Luz del alba Mota</t>
  </si>
  <si>
    <t>Rosaura Silvestre</t>
  </si>
  <si>
    <t xml:space="preserve">Melanea Peralta </t>
  </si>
  <si>
    <t>Cristina Paulino</t>
  </si>
  <si>
    <t xml:space="preserve">Marina Miguel </t>
  </si>
  <si>
    <t>Clara Sosa</t>
  </si>
  <si>
    <t>Victoria Suero</t>
  </si>
  <si>
    <t>Enmanuel Cuevas</t>
  </si>
  <si>
    <t>40224614301</t>
  </si>
  <si>
    <t>Yael feliz</t>
  </si>
  <si>
    <t>22300799297</t>
  </si>
  <si>
    <t>Mirla Massiel Matos</t>
  </si>
  <si>
    <t>Ransel Medina</t>
  </si>
  <si>
    <t>Josefina Santana</t>
  </si>
  <si>
    <t>Centro Cardio Neurro Oftalmologico y Transplante (CECANOT )</t>
  </si>
  <si>
    <t>X</t>
  </si>
  <si>
    <t>00107131492</t>
  </si>
  <si>
    <t>Elena Mercedes Mora</t>
  </si>
  <si>
    <t>22300208927</t>
  </si>
  <si>
    <t>Catherine Ruthyn Muzo</t>
  </si>
  <si>
    <t xml:space="preserve">Medico HEMATOLOGO </t>
  </si>
  <si>
    <t xml:space="preserve">Catherine Garcia </t>
  </si>
  <si>
    <t xml:space="preserve">22301400481   </t>
  </si>
  <si>
    <t>Luillys Domingo Perez Rosario</t>
  </si>
  <si>
    <t>Mantenimiento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</si>
</sst>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"/>
    <numFmt numFmtId="165" formatCode="_-* #,##0.0000_-;\-* #,##0.0000_-;_-* &quot;-&quot;??_-;_-@"/>
    <numFmt numFmtId="166" formatCode="#,##0.00;[Red]#,##0.00"/>
    <numFmt numFmtId="167" formatCode="#,##0.0000"/>
  </numFmts>
  <fonts count="29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8"/>
      <color rgb="FF0070C0"/>
      <name val="Calibri"/>
      <family val="2"/>
    </font>
    <font>
      <sz val="11"/>
      <name val="Calibri"/>
      <family val="2"/>
    </font>
    <font>
      <b/>
      <sz val="14"/>
      <color rgb="FF0000FF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Arial"/>
      <family val="2"/>
    </font>
    <font>
      <b/>
      <sz val="10"/>
      <name val="Calibri"/>
      <family val="2"/>
    </font>
    <font>
      <sz val="11"/>
      <name val="Calibri"/>
      <family val="2"/>
    </font>
    <font>
      <b/>
      <u/>
      <sz val="10"/>
      <color rgb="FF0000FF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95B3D7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0070C0"/>
        <bgColor rgb="FF0070C0"/>
      </patternFill>
    </fill>
    <fill>
      <patternFill patternType="solid">
        <fgColor rgb="FF7F7F7F"/>
        <bgColor rgb="FF7F7F7F"/>
      </patternFill>
    </fill>
    <fill>
      <patternFill patternType="solid">
        <fgColor rgb="FF969696"/>
        <bgColor rgb="FF969696"/>
      </patternFill>
    </fill>
    <fill>
      <patternFill patternType="solid">
        <fgColor rgb="FF99CCFF"/>
        <bgColor rgb="FF99CCFF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9" fillId="0" borderId="0" applyFont="0" applyFill="0" applyBorder="0" applyAlignment="0" applyProtection="0"/>
    <xf numFmtId="43" fontId="23" fillId="0" borderId="6" applyFont="0" applyFill="0" applyBorder="0" applyAlignment="0" applyProtection="0"/>
    <xf numFmtId="0" fontId="23" fillId="0" borderId="6"/>
  </cellStyleXfs>
  <cellXfs count="162">
    <xf numFmtId="0" fontId="0" fillId="0" borderId="0" xfId="0" applyFont="1" applyAlignment="1"/>
    <xf numFmtId="0" fontId="4" fillId="2" borderId="4" xfId="0" applyFont="1" applyFill="1" applyBorder="1"/>
    <xf numFmtId="0" fontId="6" fillId="2" borderId="4" xfId="0" applyFont="1" applyFill="1" applyBorder="1"/>
    <xf numFmtId="0" fontId="0" fillId="0" borderId="1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3" fontId="8" fillId="3" borderId="12" xfId="0" applyNumberFormat="1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right"/>
    </xf>
    <xf numFmtId="43" fontId="8" fillId="4" borderId="13" xfId="0" applyNumberFormat="1" applyFont="1" applyFill="1" applyBorder="1"/>
    <xf numFmtId="164" fontId="9" fillId="2" borderId="13" xfId="0" applyNumberFormat="1" applyFont="1" applyFill="1" applyBorder="1" applyAlignment="1">
      <alignment horizontal="left"/>
    </xf>
    <xf numFmtId="164" fontId="8" fillId="5" borderId="13" xfId="0" applyNumberFormat="1" applyFont="1" applyFill="1" applyBorder="1" applyAlignment="1">
      <alignment horizontal="left"/>
    </xf>
    <xf numFmtId="0" fontId="0" fillId="2" borderId="17" xfId="0" applyFont="1" applyFill="1" applyBorder="1"/>
    <xf numFmtId="0" fontId="10" fillId="2" borderId="4" xfId="0" applyFont="1" applyFill="1" applyBorder="1"/>
    <xf numFmtId="0" fontId="0" fillId="0" borderId="11" xfId="0" applyFont="1" applyBorder="1"/>
    <xf numFmtId="0" fontId="10" fillId="2" borderId="18" xfId="0" applyFont="1" applyFill="1" applyBorder="1"/>
    <xf numFmtId="0" fontId="11" fillId="6" borderId="13" xfId="0" applyFont="1" applyFill="1" applyBorder="1" applyAlignment="1">
      <alignment horizontal="center"/>
    </xf>
    <xf numFmtId="0" fontId="12" fillId="0" borderId="13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5" fillId="2" borderId="13" xfId="0" applyFont="1" applyFill="1" applyBorder="1" applyAlignment="1">
      <alignment wrapText="1"/>
    </xf>
    <xf numFmtId="43" fontId="13" fillId="0" borderId="13" xfId="0" applyNumberFormat="1" applyFont="1" applyBorder="1" applyAlignment="1">
      <alignment vertical="center"/>
    </xf>
    <xf numFmtId="0" fontId="14" fillId="0" borderId="0" xfId="0" applyFont="1"/>
    <xf numFmtId="4" fontId="14" fillId="0" borderId="0" xfId="0" applyNumberFormat="1" applyFont="1"/>
    <xf numFmtId="0" fontId="14" fillId="2" borderId="4" xfId="0" applyFont="1" applyFill="1" applyBorder="1"/>
    <xf numFmtId="4" fontId="13" fillId="0" borderId="13" xfId="0" applyNumberFormat="1" applyFont="1" applyBorder="1"/>
    <xf numFmtId="165" fontId="14" fillId="0" borderId="0" xfId="0" applyNumberFormat="1" applyFont="1"/>
    <xf numFmtId="166" fontId="13" fillId="0" borderId="13" xfId="0" applyNumberFormat="1" applyFont="1" applyBorder="1"/>
    <xf numFmtId="167" fontId="14" fillId="0" borderId="0" xfId="0" applyNumberFormat="1" applyFont="1"/>
    <xf numFmtId="0" fontId="14" fillId="2" borderId="4" xfId="0" applyFont="1" applyFill="1" applyBorder="1" applyAlignment="1">
      <alignment horizontal="center"/>
    </xf>
    <xf numFmtId="0" fontId="16" fillId="0" borderId="0" xfId="0" applyFont="1"/>
    <xf numFmtId="0" fontId="16" fillId="2" borderId="4" xfId="0" applyFont="1" applyFill="1" applyBorder="1"/>
    <xf numFmtId="0" fontId="16" fillId="0" borderId="0" xfId="0" applyFont="1" applyAlignment="1">
      <alignment horizontal="center"/>
    </xf>
    <xf numFmtId="4" fontId="16" fillId="2" borderId="4" xfId="0" applyNumberFormat="1" applyFont="1" applyFill="1" applyBorder="1"/>
    <xf numFmtId="0" fontId="13" fillId="6" borderId="1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4" fontId="13" fillId="6" borderId="19" xfId="0" applyNumberFormat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/>
    </xf>
    <xf numFmtId="0" fontId="18" fillId="8" borderId="13" xfId="0" applyFont="1" applyFill="1" applyBorder="1" applyAlignment="1">
      <alignment horizontal="center"/>
    </xf>
    <xf numFmtId="4" fontId="0" fillId="7" borderId="13" xfId="0" applyNumberFormat="1" applyFont="1" applyFill="1" applyBorder="1" applyAlignment="1">
      <alignment horizontal="center" wrapText="1"/>
    </xf>
    <xf numFmtId="0" fontId="0" fillId="0" borderId="0" xfId="0" applyFont="1" applyAlignment="1"/>
    <xf numFmtId="49" fontId="0" fillId="9" borderId="21" xfId="0" applyNumberFormat="1" applyFill="1" applyBorder="1" applyAlignment="1">
      <alignment horizontal="center"/>
    </xf>
    <xf numFmtId="49" fontId="20" fillId="9" borderId="21" xfId="1" applyNumberFormat="1" applyFont="1" applyFill="1" applyBorder="1" applyAlignment="1">
      <alignment horizontal="center"/>
    </xf>
    <xf numFmtId="1" fontId="0" fillId="9" borderId="21" xfId="0" applyNumberFormat="1" applyFill="1" applyBorder="1" applyAlignment="1">
      <alignment horizontal="center"/>
    </xf>
    <xf numFmtId="49" fontId="20" fillId="9" borderId="21" xfId="0" applyNumberFormat="1" applyFont="1" applyFill="1" applyBorder="1" applyAlignment="1">
      <alignment horizontal="center"/>
    </xf>
    <xf numFmtId="49" fontId="20" fillId="9" borderId="22" xfId="0" applyNumberFormat="1" applyFont="1" applyFill="1" applyBorder="1" applyAlignment="1">
      <alignment horizontal="center"/>
    </xf>
    <xf numFmtId="4" fontId="0" fillId="10" borderId="13" xfId="0" applyNumberFormat="1" applyFont="1" applyFill="1" applyBorder="1" applyAlignment="1">
      <alignment horizontal="center" wrapText="1"/>
    </xf>
    <xf numFmtId="4" fontId="16" fillId="10" borderId="13" xfId="0" applyNumberFormat="1" applyFont="1" applyFill="1" applyBorder="1" applyAlignment="1">
      <alignment horizontal="center" wrapText="1"/>
    </xf>
    <xf numFmtId="4" fontId="0" fillId="0" borderId="0" xfId="0" applyNumberFormat="1" applyFont="1" applyAlignment="1"/>
    <xf numFmtId="0" fontId="0" fillId="0" borderId="0" xfId="0" applyFont="1" applyAlignment="1"/>
    <xf numFmtId="4" fontId="0" fillId="7" borderId="12" xfId="0" applyNumberFormat="1" applyFont="1" applyFill="1" applyBorder="1" applyAlignment="1">
      <alignment horizontal="center" wrapText="1"/>
    </xf>
    <xf numFmtId="49" fontId="0" fillId="9" borderId="20" xfId="0" applyNumberFormat="1" applyFill="1" applyBorder="1" applyAlignment="1">
      <alignment horizontal="center"/>
    </xf>
    <xf numFmtId="0" fontId="16" fillId="7" borderId="12" xfId="0" applyFont="1" applyFill="1" applyBorder="1" applyAlignment="1">
      <alignment horizontal="center" wrapText="1"/>
    </xf>
    <xf numFmtId="0" fontId="28" fillId="6" borderId="19" xfId="0" applyFont="1" applyFill="1" applyBorder="1" applyAlignment="1">
      <alignment horizontal="center" vertical="center" wrapText="1"/>
    </xf>
    <xf numFmtId="49" fontId="27" fillId="9" borderId="21" xfId="0" applyNumberFormat="1" applyFont="1" applyFill="1" applyBorder="1" applyAlignment="1">
      <alignment horizontal="center"/>
    </xf>
    <xf numFmtId="0" fontId="0" fillId="0" borderId="0" xfId="0" applyFont="1" applyAlignment="1"/>
    <xf numFmtId="0" fontId="16" fillId="11" borderId="13" xfId="0" applyFont="1" applyFill="1" applyBorder="1" applyAlignment="1">
      <alignment horizontal="center"/>
    </xf>
    <xf numFmtId="4" fontId="16" fillId="9" borderId="13" xfId="0" applyNumberFormat="1" applyFont="1" applyFill="1" applyBorder="1"/>
    <xf numFmtId="14" fontId="8" fillId="4" borderId="13" xfId="0" applyNumberFormat="1" applyFont="1" applyFill="1" applyBorder="1" applyAlignment="1">
      <alignment horizontal="right"/>
    </xf>
    <xf numFmtId="0" fontId="0" fillId="0" borderId="0" xfId="0" applyFont="1" applyAlignment="1"/>
    <xf numFmtId="4" fontId="0" fillId="0" borderId="13" xfId="0" applyNumberFormat="1" applyFont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43" fontId="10" fillId="0" borderId="13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3" fillId="9" borderId="13" xfId="0" applyNumberFormat="1" applyFont="1" applyFill="1" applyBorder="1"/>
    <xf numFmtId="0" fontId="3" fillId="9" borderId="13" xfId="0" applyFont="1" applyFill="1" applyBorder="1" applyAlignment="1">
      <alignment vertical="center"/>
    </xf>
    <xf numFmtId="43" fontId="16" fillId="9" borderId="16" xfId="0" applyNumberFormat="1" applyFont="1" applyFill="1" applyBorder="1" applyAlignment="1">
      <alignment horizontal="right"/>
    </xf>
    <xf numFmtId="4" fontId="26" fillId="9" borderId="15" xfId="0" applyNumberFormat="1" applyFont="1" applyFill="1" applyBorder="1"/>
    <xf numFmtId="43" fontId="16" fillId="9" borderId="16" xfId="0" applyNumberFormat="1" applyFont="1" applyFill="1" applyBorder="1"/>
    <xf numFmtId="0" fontId="25" fillId="9" borderId="15" xfId="0" applyFont="1" applyFill="1" applyBorder="1"/>
    <xf numFmtId="43" fontId="16" fillId="9" borderId="13" xfId="0" applyNumberFormat="1" applyFont="1" applyFill="1" applyBorder="1"/>
    <xf numFmtId="0" fontId="16" fillId="9" borderId="14" xfId="0" applyFont="1" applyFill="1" applyBorder="1" applyAlignment="1">
      <alignment horizontal="center"/>
    </xf>
    <xf numFmtId="39" fontId="16" fillId="9" borderId="16" xfId="0" applyNumberFormat="1" applyFont="1" applyFill="1" applyBorder="1"/>
    <xf numFmtId="0" fontId="26" fillId="9" borderId="15" xfId="0" applyFont="1" applyFill="1" applyBorder="1"/>
    <xf numFmtId="0" fontId="13" fillId="7" borderId="12" xfId="0" applyFont="1" applyFill="1" applyBorder="1" applyAlignment="1">
      <alignment horizontal="center"/>
    </xf>
    <xf numFmtId="0" fontId="26" fillId="9" borderId="21" xfId="0" applyFont="1" applyFill="1" applyBorder="1"/>
    <xf numFmtId="0" fontId="3" fillId="9" borderId="21" xfId="0" applyFont="1" applyFill="1" applyBorder="1"/>
    <xf numFmtId="1" fontId="25" fillId="9" borderId="21" xfId="0" applyNumberFormat="1" applyFont="1" applyFill="1" applyBorder="1" applyAlignment="1">
      <alignment horizontal="center"/>
    </xf>
    <xf numFmtId="4" fontId="20" fillId="9" borderId="21" xfId="3" applyNumberFormat="1" applyFont="1" applyFill="1" applyBorder="1"/>
    <xf numFmtId="0" fontId="3" fillId="9" borderId="13" xfId="0" applyFont="1" applyFill="1" applyBorder="1" applyAlignment="1">
      <alignment vertical="center" wrapText="1"/>
    </xf>
    <xf numFmtId="0" fontId="14" fillId="0" borderId="6" xfId="0" applyFont="1" applyBorder="1"/>
    <xf numFmtId="4" fontId="14" fillId="0" borderId="6" xfId="0" applyNumberFormat="1" applyFont="1" applyBorder="1"/>
    <xf numFmtId="49" fontId="20" fillId="9" borderId="20" xfId="0" applyNumberFormat="1" applyFont="1" applyFill="1" applyBorder="1" applyAlignment="1">
      <alignment horizontal="center"/>
    </xf>
    <xf numFmtId="0" fontId="20" fillId="9" borderId="21" xfId="0" applyFont="1" applyFill="1" applyBorder="1"/>
    <xf numFmtId="0" fontId="16" fillId="9" borderId="16" xfId="0" applyFont="1" applyFill="1" applyBorder="1"/>
    <xf numFmtId="0" fontId="16" fillId="9" borderId="13" xfId="0" applyFont="1" applyFill="1" applyBorder="1"/>
    <xf numFmtId="0" fontId="0" fillId="9" borderId="23" xfId="0" applyFill="1" applyBorder="1" applyAlignment="1" applyProtection="1">
      <alignment horizontal="left"/>
      <protection locked="0"/>
    </xf>
    <xf numFmtId="1" fontId="20" fillId="9" borderId="21" xfId="0" applyNumberFormat="1" applyFont="1" applyFill="1" applyBorder="1" applyAlignment="1">
      <alignment horizontal="center" vertical="center"/>
    </xf>
    <xf numFmtId="4" fontId="20" fillId="9" borderId="25" xfId="2" applyNumberFormat="1" applyFont="1" applyFill="1" applyBorder="1" applyAlignment="1" applyProtection="1">
      <alignment horizontal="right"/>
      <protection locked="0"/>
    </xf>
    <xf numFmtId="164" fontId="16" fillId="9" borderId="13" xfId="0" applyNumberFormat="1" applyFont="1" applyFill="1" applyBorder="1"/>
    <xf numFmtId="0" fontId="24" fillId="9" borderId="21" xfId="0" applyFont="1" applyFill="1" applyBorder="1"/>
    <xf numFmtId="0" fontId="16" fillId="9" borderId="13" xfId="0" applyFont="1" applyFill="1" applyBorder="1" applyAlignment="1">
      <alignment horizontal="center"/>
    </xf>
    <xf numFmtId="39" fontId="16" fillId="9" borderId="13" xfId="0" applyNumberFormat="1" applyFont="1" applyFill="1" applyBorder="1"/>
    <xf numFmtId="1" fontId="20" fillId="9" borderId="21" xfId="0" applyNumberFormat="1" applyFont="1" applyFill="1" applyBorder="1" applyAlignment="1">
      <alignment horizontal="center" wrapText="1"/>
    </xf>
    <xf numFmtId="4" fontId="20" fillId="9" borderId="22" xfId="2" applyNumberFormat="1" applyFont="1" applyFill="1" applyBorder="1" applyAlignment="1">
      <alignment horizontal="right" wrapText="1"/>
    </xf>
    <xf numFmtId="0" fontId="20" fillId="9" borderId="23" xfId="0" applyFont="1" applyFill="1" applyBorder="1"/>
    <xf numFmtId="4" fontId="20" fillId="9" borderId="25" xfId="2" applyNumberFormat="1" applyFont="1" applyFill="1" applyBorder="1" applyAlignment="1">
      <alignment horizontal="right" wrapText="1"/>
    </xf>
    <xf numFmtId="0" fontId="0" fillId="9" borderId="21" xfId="0" applyFill="1" applyBorder="1"/>
    <xf numFmtId="0" fontId="0" fillId="9" borderId="24" xfId="0" applyFill="1" applyBorder="1" applyAlignment="1" applyProtection="1">
      <alignment horizontal="left"/>
      <protection locked="0"/>
    </xf>
    <xf numFmtId="1" fontId="20" fillId="9" borderId="21" xfId="0" applyNumberFormat="1" applyFont="1" applyFill="1" applyBorder="1" applyAlignment="1">
      <alignment horizontal="center"/>
    </xf>
    <xf numFmtId="4" fontId="20" fillId="9" borderId="22" xfId="2" applyNumberFormat="1" applyFont="1" applyFill="1" applyBorder="1" applyAlignment="1" applyProtection="1">
      <alignment horizontal="right"/>
      <protection locked="0"/>
    </xf>
    <xf numFmtId="4" fontId="20" fillId="9" borderId="21" xfId="2" applyNumberFormat="1" applyFont="1" applyFill="1" applyBorder="1" applyAlignment="1">
      <alignment horizontal="right" wrapText="1"/>
    </xf>
    <xf numFmtId="1" fontId="22" fillId="9" borderId="21" xfId="0" applyNumberFormat="1" applyFont="1" applyFill="1" applyBorder="1" applyAlignment="1">
      <alignment horizontal="center"/>
    </xf>
    <xf numFmtId="1" fontId="22" fillId="9" borderId="21" xfId="0" applyNumberFormat="1" applyFont="1" applyFill="1" applyBorder="1" applyAlignment="1">
      <alignment horizontal="center" wrapText="1"/>
    </xf>
    <xf numFmtId="1" fontId="20" fillId="9" borderId="20" xfId="0" applyNumberFormat="1" applyFont="1" applyFill="1" applyBorder="1" applyAlignment="1">
      <alignment horizontal="center" wrapText="1"/>
    </xf>
    <xf numFmtId="4" fontId="1" fillId="9" borderId="21" xfId="0" applyNumberFormat="1" applyFont="1" applyFill="1" applyBorder="1" applyAlignment="1">
      <alignment horizontal="right"/>
    </xf>
    <xf numFmtId="1" fontId="20" fillId="9" borderId="21" xfId="0" applyNumberFormat="1" applyFont="1" applyFill="1" applyBorder="1"/>
    <xf numFmtId="1" fontId="20" fillId="9" borderId="22" xfId="0" applyNumberFormat="1" applyFont="1" applyFill="1" applyBorder="1" applyAlignment="1">
      <alignment horizontal="center" wrapText="1"/>
    </xf>
    <xf numFmtId="1" fontId="20" fillId="9" borderId="25" xfId="0" applyNumberFormat="1" applyFont="1" applyFill="1" applyBorder="1" applyAlignment="1">
      <alignment horizontal="center" wrapText="1"/>
    </xf>
    <xf numFmtId="0" fontId="20" fillId="9" borderId="21" xfId="0" applyFont="1" applyFill="1" applyBorder="1" applyAlignment="1">
      <alignment wrapText="1"/>
    </xf>
    <xf numFmtId="4" fontId="20" fillId="9" borderId="21" xfId="0" applyNumberFormat="1" applyFont="1" applyFill="1" applyBorder="1" applyAlignment="1">
      <alignment horizontal="right"/>
    </xf>
    <xf numFmtId="4" fontId="1" fillId="9" borderId="6" xfId="0" applyNumberFormat="1" applyFont="1" applyFill="1" applyBorder="1" applyAlignment="1">
      <alignment horizontal="right"/>
    </xf>
    <xf numFmtId="0" fontId="24" fillId="9" borderId="20" xfId="0" applyFont="1" applyFill="1" applyBorder="1"/>
    <xf numFmtId="0" fontId="20" fillId="9" borderId="21" xfId="0" applyFont="1" applyFill="1" applyBorder="1" applyAlignment="1">
      <alignment horizontal="left"/>
    </xf>
    <xf numFmtId="1" fontId="0" fillId="9" borderId="21" xfId="0" applyNumberFormat="1" applyFill="1" applyBorder="1" applyAlignment="1">
      <alignment horizontal="center" vertical="center"/>
    </xf>
    <xf numFmtId="43" fontId="16" fillId="9" borderId="21" xfId="0" applyNumberFormat="1" applyFont="1" applyFill="1" applyBorder="1"/>
    <xf numFmtId="0" fontId="0" fillId="9" borderId="21" xfId="0" applyFill="1" applyBorder="1" applyAlignment="1">
      <alignment horizontal="center"/>
    </xf>
    <xf numFmtId="0" fontId="0" fillId="9" borderId="21" xfId="0" applyFill="1" applyBorder="1" applyAlignment="1">
      <alignment horizontal="left"/>
    </xf>
    <xf numFmtId="1" fontId="21" fillId="9" borderId="21" xfId="0" applyNumberFormat="1" applyFont="1" applyFill="1" applyBorder="1" applyAlignment="1">
      <alignment horizontal="center"/>
    </xf>
    <xf numFmtId="4" fontId="21" fillId="9" borderId="21" xfId="2" applyNumberFormat="1" applyFont="1" applyFill="1" applyBorder="1" applyAlignment="1" applyProtection="1">
      <alignment horizontal="right"/>
      <protection locked="0"/>
    </xf>
    <xf numFmtId="43" fontId="16" fillId="9" borderId="12" xfId="0" applyNumberFormat="1" applyFont="1" applyFill="1" applyBorder="1"/>
    <xf numFmtId="0" fontId="25" fillId="9" borderId="13" xfId="0" applyFont="1" applyFill="1" applyBorder="1"/>
    <xf numFmtId="0" fontId="25" fillId="9" borderId="13" xfId="0" applyFont="1" applyFill="1" applyBorder="1" applyAlignment="1">
      <alignment vertical="center"/>
    </xf>
    <xf numFmtId="0" fontId="26" fillId="9" borderId="16" xfId="0" applyFont="1" applyFill="1" applyBorder="1"/>
    <xf numFmtId="0" fontId="26" fillId="9" borderId="14" xfId="0" applyFont="1" applyFill="1" applyBorder="1"/>
    <xf numFmtId="0" fontId="25" fillId="9" borderId="21" xfId="0" applyFont="1" applyFill="1" applyBorder="1"/>
    <xf numFmtId="0" fontId="17" fillId="11" borderId="13" xfId="0" applyFont="1" applyFill="1" applyBorder="1" applyAlignment="1">
      <alignment horizontal="right"/>
    </xf>
    <xf numFmtId="49" fontId="25" fillId="9" borderId="13" xfId="0" applyNumberFormat="1" applyFont="1" applyFill="1" applyBorder="1"/>
    <xf numFmtId="0" fontId="26" fillId="9" borderId="15" xfId="0" applyFont="1" applyFill="1" applyBorder="1" applyAlignment="1">
      <alignment horizontal="center"/>
    </xf>
    <xf numFmtId="49" fontId="0" fillId="9" borderId="21" xfId="0" applyNumberFormat="1" applyFill="1" applyBorder="1" applyAlignment="1">
      <alignment horizontal="left"/>
    </xf>
    <xf numFmtId="0" fontId="26" fillId="9" borderId="1" xfId="0" applyFont="1" applyFill="1" applyBorder="1"/>
    <xf numFmtId="0" fontId="0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8" fillId="4" borderId="14" xfId="0" applyFont="1" applyFill="1" applyBorder="1" applyAlignment="1">
      <alignment horizontal="right"/>
    </xf>
    <xf numFmtId="0" fontId="3" fillId="0" borderId="15" xfId="0" applyFont="1" applyBorder="1"/>
    <xf numFmtId="0" fontId="3" fillId="0" borderId="16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2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9" fillId="2" borderId="14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Font="1" applyAlignme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0" fillId="9" borderId="6" xfId="0" applyNumberFormat="1" applyFont="1" applyFill="1" applyBorder="1" applyAlignment="1">
      <alignment horizontal="center"/>
    </xf>
    <xf numFmtId="0" fontId="14" fillId="2" borderId="6" xfId="0" applyFont="1" applyFill="1" applyBorder="1"/>
    <xf numFmtId="49" fontId="27" fillId="9" borderId="6" xfId="0" applyNumberFormat="1" applyFont="1" applyFill="1" applyBorder="1" applyAlignment="1">
      <alignment horizontal="center"/>
    </xf>
    <xf numFmtId="49" fontId="0" fillId="9" borderId="6" xfId="0" applyNumberFormat="1" applyFill="1" applyBorder="1" applyAlignment="1">
      <alignment horizontal="center"/>
    </xf>
    <xf numFmtId="49" fontId="20" fillId="9" borderId="6" xfId="1" applyNumberFormat="1" applyFont="1" applyFill="1" applyBorder="1" applyAlignment="1">
      <alignment horizontal="center"/>
    </xf>
    <xf numFmtId="1" fontId="0" fillId="9" borderId="6" xfId="0" applyNumberFormat="1" applyFill="1" applyBorder="1" applyAlignment="1">
      <alignment horizontal="center"/>
    </xf>
    <xf numFmtId="0" fontId="0" fillId="0" borderId="6" xfId="0" applyFont="1" applyBorder="1" applyAlignment="1"/>
    <xf numFmtId="0" fontId="0" fillId="9" borderId="6" xfId="0" applyFill="1" applyBorder="1" applyAlignment="1">
      <alignment horizontal="center"/>
    </xf>
    <xf numFmtId="0" fontId="25" fillId="9" borderId="6" xfId="0" applyFont="1" applyFill="1" applyBorder="1"/>
    <xf numFmtId="49" fontId="25" fillId="9" borderId="6" xfId="0" applyNumberFormat="1" applyFont="1" applyFill="1" applyBorder="1"/>
    <xf numFmtId="49" fontId="0" fillId="9" borderId="6" xfId="0" applyNumberFormat="1" applyFill="1" applyBorder="1" applyAlignment="1">
      <alignment horizontal="left"/>
    </xf>
    <xf numFmtId="49" fontId="3" fillId="9" borderId="6" xfId="0" applyNumberFormat="1" applyFont="1" applyFill="1" applyBorder="1"/>
    <xf numFmtId="4" fontId="20" fillId="0" borderId="21" xfId="3" applyNumberFormat="1" applyFont="1" applyFill="1" applyBorder="1"/>
  </cellXfs>
  <cellStyles count="4">
    <cellStyle name="Millares" xfId="1" builtinId="3"/>
    <cellStyle name="Millares 2" xfId="2"/>
    <cellStyle name="Normal" xfId="0" builtinId="0"/>
    <cellStyle name="Normal 2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00"/>
  <sheetViews>
    <sheetView showGridLines="0" topLeftCell="B1" workbookViewId="0">
      <selection activeCell="E19" sqref="E19"/>
    </sheetView>
  </sheetViews>
  <sheetFormatPr baseColWidth="10" defaultColWidth="14.42578125" defaultRowHeight="15" customHeight="1"/>
  <cols>
    <col min="1" max="1" width="3.85546875" hidden="1" customWidth="1"/>
    <col min="2" max="2" width="27" customWidth="1"/>
    <col min="3" max="3" width="60.5703125" customWidth="1"/>
    <col min="4" max="4" width="22" customWidth="1"/>
    <col min="5" max="5" width="25.140625" customWidth="1"/>
    <col min="6" max="11" width="10.7109375" customWidth="1"/>
  </cols>
  <sheetData>
    <row r="2" spans="2:9" ht="23.25">
      <c r="B2" s="138" t="s">
        <v>0</v>
      </c>
      <c r="C2" s="139"/>
      <c r="D2" s="139"/>
      <c r="E2" s="140"/>
      <c r="F2" s="1"/>
      <c r="G2" s="1"/>
      <c r="H2" s="1"/>
      <c r="I2" s="1"/>
    </row>
    <row r="3" spans="2:9" ht="23.25" customHeight="1">
      <c r="B3" s="141" t="s">
        <v>1084</v>
      </c>
      <c r="C3" s="142"/>
      <c r="D3" s="142"/>
      <c r="E3" s="143"/>
      <c r="F3" s="2"/>
      <c r="G3" s="2"/>
      <c r="H3" s="2"/>
      <c r="I3" s="2"/>
    </row>
    <row r="4" spans="2:9">
      <c r="B4" s="132"/>
      <c r="C4" s="133"/>
      <c r="D4" s="133"/>
      <c r="E4" s="134"/>
    </row>
    <row r="5" spans="2:9" ht="15.75">
      <c r="B5" s="3"/>
      <c r="C5" s="4"/>
      <c r="D5" s="5" t="s">
        <v>1</v>
      </c>
      <c r="E5" s="6">
        <v>165691359.36000001</v>
      </c>
    </row>
    <row r="6" spans="2:9" ht="15.75">
      <c r="B6" s="7"/>
      <c r="C6" s="5"/>
      <c r="D6" s="5" t="s">
        <v>2</v>
      </c>
      <c r="E6" s="8">
        <f>+E5*0.1</f>
        <v>16569135.936000003</v>
      </c>
    </row>
    <row r="7" spans="2:9" ht="15.75">
      <c r="B7" s="7"/>
      <c r="C7" s="5" t="s">
        <v>3</v>
      </c>
      <c r="D7" s="5"/>
      <c r="E7" s="57" t="s">
        <v>1165</v>
      </c>
    </row>
    <row r="8" spans="2:9" ht="23.25" customHeight="1">
      <c r="B8" s="135" t="s">
        <v>4</v>
      </c>
      <c r="C8" s="136"/>
      <c r="D8" s="137"/>
      <c r="E8" s="8">
        <f>+E6</f>
        <v>16569135.936000003</v>
      </c>
    </row>
    <row r="9" spans="2:9" ht="15.75">
      <c r="B9" s="144" t="s">
        <v>5</v>
      </c>
      <c r="C9" s="136"/>
      <c r="D9" s="137"/>
      <c r="E9" s="9">
        <f>E8*0.0015</f>
        <v>24853.703904000005</v>
      </c>
    </row>
    <row r="10" spans="2:9" ht="15.75">
      <c r="B10" s="144" t="s">
        <v>6</v>
      </c>
      <c r="C10" s="136"/>
      <c r="D10" s="137"/>
      <c r="E10" s="10">
        <f>+E8-E9</f>
        <v>16544282.232096003</v>
      </c>
    </row>
    <row r="11" spans="2:9" ht="15.75">
      <c r="B11" s="11"/>
      <c r="C11" s="12"/>
      <c r="D11" s="12"/>
      <c r="E11" s="12"/>
      <c r="F11" s="13"/>
    </row>
    <row r="12" spans="2:9" ht="15.75">
      <c r="B12" s="11"/>
      <c r="C12" s="12"/>
      <c r="D12" s="12"/>
      <c r="E12" s="14"/>
    </row>
    <row r="13" spans="2:9" ht="15.75">
      <c r="B13" s="15" t="s">
        <v>7</v>
      </c>
      <c r="C13" s="15" t="s">
        <v>8</v>
      </c>
      <c r="D13" s="15" t="s">
        <v>9</v>
      </c>
      <c r="E13" s="15" t="s">
        <v>10</v>
      </c>
    </row>
    <row r="14" spans="2:9" ht="45">
      <c r="B14" s="16" t="s">
        <v>1184</v>
      </c>
      <c r="C14" s="59">
        <f>+'Hospital '!C8</f>
        <v>17213168.919999979</v>
      </c>
      <c r="D14" s="60">
        <v>1</v>
      </c>
      <c r="E14" s="61">
        <f>+D14*E10</f>
        <v>16544282.232096003</v>
      </c>
    </row>
    <row r="15" spans="2:9" ht="15.75">
      <c r="B15" s="11"/>
      <c r="C15" s="12"/>
      <c r="D15" s="12"/>
      <c r="E15" s="14"/>
    </row>
    <row r="16" spans="2:9" ht="15.75">
      <c r="B16" s="11"/>
      <c r="C16" s="12"/>
      <c r="D16" s="12"/>
      <c r="E16" s="14"/>
    </row>
    <row r="17" spans="2:5">
      <c r="B17" s="132"/>
      <c r="C17" s="133"/>
      <c r="D17" s="133"/>
      <c r="E17" s="134"/>
    </row>
    <row r="21" spans="2:5" ht="15.75" customHeight="1"/>
    <row r="22" spans="2:5" ht="15.75" customHeight="1"/>
    <row r="23" spans="2:5" ht="15.75" customHeight="1"/>
    <row r="24" spans="2:5" ht="15.75" customHeight="1"/>
    <row r="25" spans="2:5" ht="15.75" customHeight="1"/>
    <row r="26" spans="2:5" ht="15.75" customHeight="1"/>
    <row r="27" spans="2:5" ht="15.75" customHeight="1"/>
    <row r="28" spans="2:5" ht="15.75" customHeight="1"/>
    <row r="29" spans="2:5" ht="15.75" customHeight="1"/>
    <row r="30" spans="2:5" ht="15.75" customHeight="1"/>
    <row r="31" spans="2:5" ht="15.75" customHeight="1"/>
    <row r="32" spans="2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">
    <mergeCell ref="B17:E17"/>
    <mergeCell ref="B8:D8"/>
    <mergeCell ref="B2:E2"/>
    <mergeCell ref="B3:E3"/>
    <mergeCell ref="B4:E4"/>
    <mergeCell ref="B9:D9"/>
    <mergeCell ref="B10:D10"/>
  </mergeCells>
  <pageMargins left="0.17" right="0.28000000000000003" top="0.74803149606299213" bottom="0.74803149606299213" header="0" footer="0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637"/>
  <sheetViews>
    <sheetView tabSelected="1" topLeftCell="A98" zoomScale="88" zoomScaleNormal="88" workbookViewId="0">
      <selection activeCell="B120" sqref="B120"/>
    </sheetView>
  </sheetViews>
  <sheetFormatPr baseColWidth="10" defaultColWidth="14.42578125" defaultRowHeight="15" customHeight="1"/>
  <cols>
    <col min="1" max="1" width="14.42578125" bestFit="1" customWidth="1"/>
    <col min="2" max="2" width="26" customWidth="1"/>
    <col min="3" max="3" width="14.28515625" customWidth="1"/>
    <col min="4" max="4" width="12.7109375" customWidth="1"/>
    <col min="5" max="5" width="29.42578125" customWidth="1"/>
    <col min="6" max="6" width="18.28515625" customWidth="1"/>
    <col min="7" max="9" width="15.42578125" customWidth="1"/>
    <col min="10" max="11" width="15.42578125" hidden="1" customWidth="1"/>
    <col min="12" max="13" width="15.42578125" customWidth="1"/>
    <col min="14" max="14" width="15.42578125" hidden="1" customWidth="1"/>
    <col min="15" max="15" width="14.140625" hidden="1" customWidth="1"/>
    <col min="16" max="16" width="12.140625" customWidth="1"/>
    <col min="17" max="17" width="14.28515625" customWidth="1"/>
    <col min="18" max="18" width="12.28515625" customWidth="1"/>
    <col min="19" max="19" width="13.5703125" customWidth="1"/>
  </cols>
  <sheetData>
    <row r="1" spans="1:19">
      <c r="A1" s="145" t="s">
        <v>11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9">
      <c r="A2" s="145" t="s">
        <v>12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9">
      <c r="A3" s="145" t="s">
        <v>13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19">
      <c r="A4" s="145" t="s">
        <v>1164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>
      <c r="A5" s="148" t="s">
        <v>1028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1:19">
      <c r="A6" s="147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</row>
    <row r="7" spans="1:19">
      <c r="A7" s="17"/>
      <c r="B7" s="18" t="s">
        <v>14</v>
      </c>
      <c r="C7" s="19">
        <f>+Generales!E14</f>
        <v>16544282.232096003</v>
      </c>
      <c r="D7" s="20"/>
      <c r="E7" s="20"/>
      <c r="F7" s="20"/>
      <c r="G7" s="21"/>
      <c r="H7" s="20"/>
      <c r="I7" s="22"/>
      <c r="J7" s="20"/>
      <c r="K7" s="20"/>
      <c r="L7" s="22"/>
      <c r="M7" s="20"/>
      <c r="N7" s="20"/>
      <c r="O7" s="20"/>
      <c r="P7" s="20"/>
      <c r="Q7" s="20"/>
    </row>
    <row r="8" spans="1:19">
      <c r="A8" s="17"/>
      <c r="B8" s="18" t="s">
        <v>15</v>
      </c>
      <c r="C8" s="23">
        <f>+G553</f>
        <v>17213168.919999979</v>
      </c>
      <c r="D8" s="20"/>
      <c r="E8" s="20"/>
      <c r="F8" s="24"/>
      <c r="G8" s="21"/>
      <c r="H8" s="20"/>
      <c r="I8" s="22"/>
      <c r="J8" s="20"/>
      <c r="K8" s="20"/>
      <c r="L8" s="22"/>
      <c r="M8" s="20"/>
      <c r="N8" s="20"/>
      <c r="O8" s="20"/>
      <c r="P8" s="20"/>
      <c r="Q8" s="20"/>
    </row>
    <row r="9" spans="1:19" ht="15" customHeight="1">
      <c r="A9" s="17"/>
      <c r="B9" s="18" t="s">
        <v>16</v>
      </c>
      <c r="C9" s="25">
        <f>(C7/C8)*100</f>
        <v>96.114099088827302</v>
      </c>
      <c r="D9" s="20"/>
      <c r="E9" s="20"/>
      <c r="F9" s="20"/>
      <c r="G9" s="26"/>
      <c r="H9" s="20"/>
      <c r="I9" s="22"/>
      <c r="J9" s="20"/>
      <c r="K9" s="20"/>
      <c r="L9" s="22"/>
      <c r="M9" s="20"/>
      <c r="N9" s="20"/>
      <c r="O9" s="20"/>
      <c r="P9" s="20"/>
      <c r="Q9" s="20"/>
    </row>
    <row r="10" spans="1:19" ht="15" customHeight="1">
      <c r="A10" s="17"/>
      <c r="B10" s="27"/>
      <c r="C10" s="20"/>
      <c r="D10" s="20"/>
      <c r="E10" s="20"/>
      <c r="F10" s="20"/>
      <c r="G10" s="21"/>
      <c r="H10" s="20"/>
      <c r="I10" s="22"/>
      <c r="J10" s="20"/>
      <c r="K10" s="20"/>
      <c r="L10" s="22"/>
      <c r="M10" s="20"/>
      <c r="N10" s="20"/>
      <c r="O10" s="20"/>
      <c r="P10" s="20"/>
      <c r="Q10" s="20"/>
    </row>
    <row r="11" spans="1:19">
      <c r="A11" s="20"/>
      <c r="B11" s="22"/>
      <c r="C11" s="20"/>
      <c r="D11" s="20"/>
      <c r="E11" s="20"/>
      <c r="F11" s="20"/>
      <c r="G11" s="21"/>
      <c r="H11" s="28"/>
      <c r="I11" s="29"/>
      <c r="J11" s="28"/>
      <c r="K11" s="28"/>
      <c r="L11" s="29"/>
      <c r="M11" s="28"/>
      <c r="N11" s="28"/>
      <c r="O11" s="30"/>
      <c r="P11" s="31">
        <f>N553-P553</f>
        <v>-4.0680882520973682E-3</v>
      </c>
      <c r="Q11" s="28" t="str">
        <f>IF(P11&gt;0,"ERROR","")</f>
        <v/>
      </c>
    </row>
    <row r="12" spans="1:19" ht="61.5" customHeight="1">
      <c r="A12" s="32" t="s">
        <v>17</v>
      </c>
      <c r="B12" s="33" t="s">
        <v>34</v>
      </c>
      <c r="C12" s="34" t="s">
        <v>18</v>
      </c>
      <c r="D12" s="34" t="s">
        <v>19</v>
      </c>
      <c r="E12" s="34" t="s">
        <v>20</v>
      </c>
      <c r="F12" s="32" t="s">
        <v>21</v>
      </c>
      <c r="G12" s="35" t="s">
        <v>22</v>
      </c>
      <c r="H12" s="52" t="s">
        <v>23</v>
      </c>
      <c r="I12" s="52" t="s">
        <v>24</v>
      </c>
      <c r="J12" s="32" t="s">
        <v>25</v>
      </c>
      <c r="K12" s="32" t="s">
        <v>26</v>
      </c>
      <c r="L12" s="32" t="s">
        <v>27</v>
      </c>
      <c r="M12" s="32" t="s">
        <v>28</v>
      </c>
      <c r="N12" s="32" t="s">
        <v>29</v>
      </c>
      <c r="O12" s="32" t="s">
        <v>30</v>
      </c>
      <c r="P12" s="32" t="s">
        <v>31</v>
      </c>
      <c r="Q12" s="32" t="s">
        <v>32</v>
      </c>
    </row>
    <row r="13" spans="1:19">
      <c r="A13" s="83" t="s">
        <v>492</v>
      </c>
      <c r="B13" s="84" t="s">
        <v>35</v>
      </c>
      <c r="C13" s="85" t="s">
        <v>1026</v>
      </c>
      <c r="D13" s="86" t="s">
        <v>1027</v>
      </c>
      <c r="E13" s="87" t="s">
        <v>965</v>
      </c>
      <c r="F13" s="88">
        <v>200010300491774</v>
      </c>
      <c r="G13" s="89">
        <v>176413</v>
      </c>
      <c r="H13" s="90">
        <f t="shared" ref="H13:H76" si="0">+G13*C$9/100</f>
        <v>169557.76562557291</v>
      </c>
      <c r="I13" s="55">
        <v>6</v>
      </c>
      <c r="J13" s="56">
        <f>+H13/6*I13</f>
        <v>169557.76562557291</v>
      </c>
      <c r="K13" s="69">
        <f t="shared" ref="K13:K508" si="1">+H13-J13</f>
        <v>0</v>
      </c>
      <c r="L13" s="91">
        <v>85</v>
      </c>
      <c r="M13" s="71">
        <f t="shared" ref="M13:M507" si="2">+J13*L13/100</f>
        <v>144124.10078173698</v>
      </c>
      <c r="N13" s="56">
        <f t="shared" ref="N13:N507" si="3">+J13-M13</f>
        <v>25433.664843835926</v>
      </c>
      <c r="O13" s="92" t="s">
        <v>1185</v>
      </c>
      <c r="P13" s="79">
        <v>32288.9</v>
      </c>
      <c r="Q13" s="93">
        <f t="shared" ref="Q13:Q507" si="4">+M13+P13</f>
        <v>176413.00078173698</v>
      </c>
      <c r="R13" s="47"/>
      <c r="S13" s="47"/>
    </row>
    <row r="14" spans="1:19">
      <c r="A14" s="53" t="s">
        <v>1091</v>
      </c>
      <c r="B14" s="84" t="s">
        <v>1090</v>
      </c>
      <c r="C14" s="85" t="s">
        <v>1026</v>
      </c>
      <c r="D14" s="86" t="s">
        <v>1027</v>
      </c>
      <c r="E14" s="84" t="s">
        <v>1089</v>
      </c>
      <c r="F14" s="94">
        <v>200012400547783</v>
      </c>
      <c r="G14" s="95">
        <v>60000</v>
      </c>
      <c r="H14" s="90">
        <f t="shared" si="0"/>
        <v>57668.459453296382</v>
      </c>
      <c r="I14" s="55">
        <v>6</v>
      </c>
      <c r="J14" s="56">
        <f>+H14/6*I14</f>
        <v>57668.459453296382</v>
      </c>
      <c r="K14" s="69">
        <f t="shared" si="1"/>
        <v>0</v>
      </c>
      <c r="L14" s="91">
        <v>100</v>
      </c>
      <c r="M14" s="71">
        <f>+J14*L14/100</f>
        <v>57668.459453296382</v>
      </c>
      <c r="N14" s="56">
        <f t="shared" si="3"/>
        <v>0</v>
      </c>
      <c r="O14" s="92" t="s">
        <v>1185</v>
      </c>
      <c r="P14" s="79">
        <v>2331.54</v>
      </c>
      <c r="Q14" s="93">
        <f>+M14+P14</f>
        <v>59999.999453296383</v>
      </c>
      <c r="R14" s="47"/>
      <c r="S14" s="47"/>
    </row>
    <row r="15" spans="1:19" s="48" customFormat="1">
      <c r="A15" s="50" t="s">
        <v>1039</v>
      </c>
      <c r="B15" s="84" t="s">
        <v>1037</v>
      </c>
      <c r="C15" s="85" t="s">
        <v>1026</v>
      </c>
      <c r="D15" s="86" t="s">
        <v>1027</v>
      </c>
      <c r="E15" s="96" t="s">
        <v>1040</v>
      </c>
      <c r="F15" s="94">
        <v>200012480124193</v>
      </c>
      <c r="G15" s="97">
        <v>63000</v>
      </c>
      <c r="H15" s="90">
        <f t="shared" si="0"/>
        <v>60551.882425961194</v>
      </c>
      <c r="I15" s="55">
        <v>6</v>
      </c>
      <c r="J15" s="56">
        <f>+H15/6*I15</f>
        <v>60551.882425961187</v>
      </c>
      <c r="K15" s="69"/>
      <c r="L15" s="91">
        <v>100</v>
      </c>
      <c r="M15" s="71">
        <f>+J15*L15/100</f>
        <v>60551.882425961187</v>
      </c>
      <c r="N15" s="56">
        <f t="shared" si="3"/>
        <v>0</v>
      </c>
      <c r="O15" s="92" t="s">
        <v>1185</v>
      </c>
      <c r="P15" s="79">
        <v>2448.12</v>
      </c>
      <c r="Q15" s="93">
        <f>+M15+P15</f>
        <v>63000.002425961189</v>
      </c>
      <c r="R15" s="47"/>
      <c r="S15" s="47"/>
    </row>
    <row r="16" spans="1:19">
      <c r="A16" s="83" t="s">
        <v>494</v>
      </c>
      <c r="B16" s="98" t="s">
        <v>37</v>
      </c>
      <c r="C16" s="85" t="s">
        <v>1026</v>
      </c>
      <c r="D16" s="86" t="s">
        <v>1027</v>
      </c>
      <c r="E16" s="87" t="s">
        <v>967</v>
      </c>
      <c r="F16" s="88">
        <v>200019603054882</v>
      </c>
      <c r="G16" s="89">
        <v>120000</v>
      </c>
      <c r="H16" s="90">
        <f t="shared" si="0"/>
        <v>115336.91890659276</v>
      </c>
      <c r="I16" s="55">
        <v>6</v>
      </c>
      <c r="J16" s="56">
        <f t="shared" ref="J16:J77" si="5">+H16/6*I16</f>
        <v>115336.91890659276</v>
      </c>
      <c r="K16" s="69">
        <f t="shared" si="1"/>
        <v>0</v>
      </c>
      <c r="L16" s="91">
        <v>85</v>
      </c>
      <c r="M16" s="71">
        <f t="shared" si="2"/>
        <v>98036.381070603835</v>
      </c>
      <c r="N16" s="56">
        <f t="shared" si="3"/>
        <v>17300.537835988929</v>
      </c>
      <c r="O16" s="92" t="s">
        <v>1185</v>
      </c>
      <c r="P16" s="79">
        <v>21963.62</v>
      </c>
      <c r="Q16" s="93">
        <f t="shared" si="4"/>
        <v>120000.00107060383</v>
      </c>
      <c r="R16" s="47"/>
      <c r="S16" s="47"/>
    </row>
    <row r="17" spans="1:19">
      <c r="A17" s="40" t="s">
        <v>495</v>
      </c>
      <c r="B17" s="84" t="s">
        <v>38</v>
      </c>
      <c r="C17" s="85" t="s">
        <v>1026</v>
      </c>
      <c r="D17" s="86" t="s">
        <v>1027</v>
      </c>
      <c r="E17" s="84" t="s">
        <v>968</v>
      </c>
      <c r="F17" s="94">
        <v>200010150585266</v>
      </c>
      <c r="G17" s="95">
        <v>25000</v>
      </c>
      <c r="H17" s="90">
        <f t="shared" si="0"/>
        <v>24028.524772206823</v>
      </c>
      <c r="I17" s="55">
        <v>6</v>
      </c>
      <c r="J17" s="56">
        <f t="shared" si="5"/>
        <v>24028.524772206823</v>
      </c>
      <c r="K17" s="69">
        <f t="shared" si="1"/>
        <v>0</v>
      </c>
      <c r="L17" s="91">
        <v>96</v>
      </c>
      <c r="M17" s="71">
        <f t="shared" si="2"/>
        <v>23067.383781318553</v>
      </c>
      <c r="N17" s="56">
        <f t="shared" si="3"/>
        <v>961.14099088827061</v>
      </c>
      <c r="O17" s="92"/>
      <c r="P17" s="71">
        <v>0</v>
      </c>
      <c r="Q17" s="93">
        <f t="shared" si="4"/>
        <v>23067.383781318553</v>
      </c>
      <c r="R17" s="47"/>
      <c r="S17" s="47"/>
    </row>
    <row r="18" spans="1:19">
      <c r="A18" s="41" t="s">
        <v>496</v>
      </c>
      <c r="B18" s="98" t="s">
        <v>39</v>
      </c>
      <c r="C18" s="85" t="s">
        <v>1026</v>
      </c>
      <c r="D18" s="86" t="s">
        <v>1027</v>
      </c>
      <c r="E18" s="99" t="s">
        <v>969</v>
      </c>
      <c r="F18" s="100">
        <v>200010150584360</v>
      </c>
      <c r="G18" s="101">
        <v>50000</v>
      </c>
      <c r="H18" s="90">
        <f t="shared" si="0"/>
        <v>48057.049544413647</v>
      </c>
      <c r="I18" s="55">
        <v>6</v>
      </c>
      <c r="J18" s="56">
        <f t="shared" si="5"/>
        <v>48057.049544413647</v>
      </c>
      <c r="K18" s="69">
        <f t="shared" si="1"/>
        <v>0</v>
      </c>
      <c r="L18" s="91">
        <v>96</v>
      </c>
      <c r="M18" s="71">
        <f t="shared" si="2"/>
        <v>46134.767562637106</v>
      </c>
      <c r="N18" s="56">
        <f t="shared" si="3"/>
        <v>1922.2819817765412</v>
      </c>
      <c r="O18" s="92"/>
      <c r="P18" s="71">
        <v>3865.23</v>
      </c>
      <c r="Q18" s="93">
        <f t="shared" si="4"/>
        <v>49999.997562637109</v>
      </c>
      <c r="R18" s="47"/>
      <c r="S18" s="47"/>
    </row>
    <row r="19" spans="1:19">
      <c r="A19" s="42">
        <v>40235934573</v>
      </c>
      <c r="B19" s="98" t="s">
        <v>40</v>
      </c>
      <c r="C19" s="85" t="s">
        <v>1026</v>
      </c>
      <c r="D19" s="86" t="s">
        <v>1027</v>
      </c>
      <c r="E19" s="84" t="s">
        <v>970</v>
      </c>
      <c r="F19" s="94">
        <v>200016900178806</v>
      </c>
      <c r="G19" s="95">
        <v>30000</v>
      </c>
      <c r="H19" s="90">
        <f t="shared" si="0"/>
        <v>28834.229726648191</v>
      </c>
      <c r="I19" s="55">
        <v>6</v>
      </c>
      <c r="J19" s="56">
        <f t="shared" si="5"/>
        <v>28834.229726648191</v>
      </c>
      <c r="K19" s="69">
        <f t="shared" si="1"/>
        <v>0</v>
      </c>
      <c r="L19" s="91">
        <v>100</v>
      </c>
      <c r="M19" s="71">
        <f t="shared" si="2"/>
        <v>28834.229726648191</v>
      </c>
      <c r="N19" s="56">
        <f>+J19-M19</f>
        <v>0</v>
      </c>
      <c r="O19" s="92" t="s">
        <v>1185</v>
      </c>
      <c r="P19" s="79">
        <v>958.06</v>
      </c>
      <c r="Q19" s="93">
        <f t="shared" si="4"/>
        <v>29792.289726648192</v>
      </c>
      <c r="R19" s="47"/>
      <c r="S19" s="47"/>
    </row>
    <row r="20" spans="1:19">
      <c r="A20" s="40" t="s">
        <v>497</v>
      </c>
      <c r="B20" s="84" t="s">
        <v>41</v>
      </c>
      <c r="C20" s="85" t="s">
        <v>1026</v>
      </c>
      <c r="D20" s="86" t="s">
        <v>1027</v>
      </c>
      <c r="E20" s="84" t="s">
        <v>968</v>
      </c>
      <c r="F20" s="94">
        <v>200019601235962</v>
      </c>
      <c r="G20" s="102">
        <v>35000</v>
      </c>
      <c r="H20" s="90">
        <f t="shared" si="0"/>
        <v>33639.934681089559</v>
      </c>
      <c r="I20" s="55">
        <v>6</v>
      </c>
      <c r="J20" s="56">
        <f t="shared" si="5"/>
        <v>33639.934681089559</v>
      </c>
      <c r="K20" s="69">
        <f t="shared" si="1"/>
        <v>0</v>
      </c>
      <c r="L20" s="91">
        <v>93</v>
      </c>
      <c r="M20" s="71">
        <f t="shared" si="2"/>
        <v>31285.13925341329</v>
      </c>
      <c r="N20" s="56">
        <f t="shared" si="3"/>
        <v>2354.7954276762684</v>
      </c>
      <c r="O20" s="92"/>
      <c r="P20" s="79">
        <v>600</v>
      </c>
      <c r="Q20" s="93">
        <f t="shared" si="4"/>
        <v>31885.13925341329</v>
      </c>
      <c r="R20" s="47"/>
      <c r="S20" s="47"/>
    </row>
    <row r="21" spans="1:19">
      <c r="A21" s="40" t="s">
        <v>498</v>
      </c>
      <c r="B21" s="98" t="s">
        <v>42</v>
      </c>
      <c r="C21" s="85" t="s">
        <v>1026</v>
      </c>
      <c r="D21" s="86" t="s">
        <v>1027</v>
      </c>
      <c r="E21" s="84" t="s">
        <v>971</v>
      </c>
      <c r="F21" s="94">
        <v>200019600619703</v>
      </c>
      <c r="G21" s="102">
        <v>12433.3</v>
      </c>
      <c r="H21" s="90">
        <f t="shared" si="0"/>
        <v>11950.154282011164</v>
      </c>
      <c r="I21" s="55">
        <v>3</v>
      </c>
      <c r="J21" s="56">
        <f t="shared" si="5"/>
        <v>5975.0771410055822</v>
      </c>
      <c r="K21" s="69">
        <f t="shared" si="1"/>
        <v>5975.0771410055822</v>
      </c>
      <c r="L21" s="91">
        <v>93</v>
      </c>
      <c r="M21" s="71">
        <f t="shared" si="2"/>
        <v>5556.8217411351916</v>
      </c>
      <c r="N21" s="56">
        <f t="shared" si="3"/>
        <v>418.25539987039065</v>
      </c>
      <c r="O21" s="92"/>
      <c r="P21" s="79"/>
      <c r="Q21" s="93">
        <f t="shared" si="4"/>
        <v>5556.8217411351916</v>
      </c>
      <c r="R21" s="47"/>
      <c r="S21" s="47"/>
    </row>
    <row r="22" spans="1:19" ht="15.75" customHeight="1">
      <c r="A22" s="40" t="s">
        <v>499</v>
      </c>
      <c r="B22" s="84" t="s">
        <v>43</v>
      </c>
      <c r="C22" s="85" t="s">
        <v>1026</v>
      </c>
      <c r="D22" s="86" t="s">
        <v>1027</v>
      </c>
      <c r="E22" s="84" t="s">
        <v>972</v>
      </c>
      <c r="F22" s="94">
        <v>200010150803935</v>
      </c>
      <c r="G22" s="102">
        <v>22454.25</v>
      </c>
      <c r="H22" s="90">
        <f t="shared" si="0"/>
        <v>21581.700094653006</v>
      </c>
      <c r="I22" s="55">
        <v>3</v>
      </c>
      <c r="J22" s="56">
        <f t="shared" si="5"/>
        <v>10790.850047326503</v>
      </c>
      <c r="K22" s="69">
        <f t="shared" si="1"/>
        <v>10790.850047326503</v>
      </c>
      <c r="L22" s="91">
        <v>100</v>
      </c>
      <c r="M22" s="71">
        <f t="shared" si="2"/>
        <v>10790.850047326503</v>
      </c>
      <c r="N22" s="56">
        <f t="shared" si="3"/>
        <v>0</v>
      </c>
      <c r="O22" s="92" t="s">
        <v>1185</v>
      </c>
      <c r="P22" s="79"/>
      <c r="Q22" s="93">
        <f t="shared" si="4"/>
        <v>10790.850047326503</v>
      </c>
      <c r="R22" s="47"/>
      <c r="S22" s="47"/>
    </row>
    <row r="23" spans="1:19" ht="15.75" customHeight="1">
      <c r="A23" s="40" t="s">
        <v>500</v>
      </c>
      <c r="B23" s="84" t="s">
        <v>44</v>
      </c>
      <c r="C23" s="85" t="s">
        <v>1026</v>
      </c>
      <c r="D23" s="86" t="s">
        <v>1027</v>
      </c>
      <c r="E23" s="84" t="s">
        <v>972</v>
      </c>
      <c r="F23" s="94">
        <v>200019600664354</v>
      </c>
      <c r="G23" s="102">
        <v>35000</v>
      </c>
      <c r="H23" s="90">
        <f t="shared" si="0"/>
        <v>33639.934681089559</v>
      </c>
      <c r="I23" s="55">
        <v>6</v>
      </c>
      <c r="J23" s="56">
        <f t="shared" si="5"/>
        <v>33639.934681089559</v>
      </c>
      <c r="K23" s="69">
        <f t="shared" si="1"/>
        <v>0</v>
      </c>
      <c r="L23" s="91">
        <v>100</v>
      </c>
      <c r="M23" s="71">
        <f t="shared" si="2"/>
        <v>33639.934681089559</v>
      </c>
      <c r="N23" s="56">
        <f t="shared" si="3"/>
        <v>0</v>
      </c>
      <c r="O23" s="92" t="s">
        <v>1185</v>
      </c>
      <c r="P23" s="79">
        <v>1360.07</v>
      </c>
      <c r="Q23" s="93">
        <f t="shared" si="4"/>
        <v>35000.004681089558</v>
      </c>
      <c r="R23" s="47"/>
      <c r="S23" s="47"/>
    </row>
    <row r="24" spans="1:19" ht="15.75" customHeight="1">
      <c r="A24" s="40" t="s">
        <v>501</v>
      </c>
      <c r="B24" s="84" t="s">
        <v>45</v>
      </c>
      <c r="C24" s="85" t="s">
        <v>1026</v>
      </c>
      <c r="D24" s="86" t="s">
        <v>1027</v>
      </c>
      <c r="E24" s="84" t="s">
        <v>968</v>
      </c>
      <c r="F24" s="94">
        <v>200010150642921</v>
      </c>
      <c r="G24" s="102">
        <v>19000</v>
      </c>
      <c r="H24" s="90">
        <f t="shared" si="0"/>
        <v>18261.678826877189</v>
      </c>
      <c r="I24" s="55">
        <v>6</v>
      </c>
      <c r="J24" s="56">
        <f t="shared" si="5"/>
        <v>18261.678826877189</v>
      </c>
      <c r="K24" s="69">
        <f t="shared" si="1"/>
        <v>0</v>
      </c>
      <c r="L24" s="91">
        <v>100</v>
      </c>
      <c r="M24" s="71">
        <f t="shared" si="2"/>
        <v>18261.678826877189</v>
      </c>
      <c r="N24" s="56">
        <f t="shared" si="3"/>
        <v>0</v>
      </c>
      <c r="O24" s="92" t="s">
        <v>1185</v>
      </c>
      <c r="P24" s="79">
        <v>700</v>
      </c>
      <c r="Q24" s="93">
        <f t="shared" si="4"/>
        <v>18961.678826877189</v>
      </c>
      <c r="R24" s="47"/>
      <c r="S24" s="47"/>
    </row>
    <row r="25" spans="1:19" ht="15.75" customHeight="1">
      <c r="A25" s="40" t="s">
        <v>502</v>
      </c>
      <c r="B25" s="84" t="s">
        <v>46</v>
      </c>
      <c r="C25" s="85" t="s">
        <v>1026</v>
      </c>
      <c r="D25" s="86" t="s">
        <v>1027</v>
      </c>
      <c r="E25" s="84" t="s">
        <v>973</v>
      </c>
      <c r="F25" s="94">
        <v>200010150671772</v>
      </c>
      <c r="G25" s="102">
        <v>16500</v>
      </c>
      <c r="H25" s="90">
        <f t="shared" si="0"/>
        <v>15858.826349656505</v>
      </c>
      <c r="I25" s="55">
        <v>6</v>
      </c>
      <c r="J25" s="56">
        <f t="shared" si="5"/>
        <v>15858.826349656505</v>
      </c>
      <c r="K25" s="69">
        <f t="shared" si="1"/>
        <v>0</v>
      </c>
      <c r="L25" s="91">
        <v>100</v>
      </c>
      <c r="M25" s="71">
        <f t="shared" si="2"/>
        <v>15858.826349656505</v>
      </c>
      <c r="N25" s="56">
        <f t="shared" si="3"/>
        <v>0</v>
      </c>
      <c r="O25" s="92" t="s">
        <v>1185</v>
      </c>
      <c r="P25" s="79"/>
      <c r="Q25" s="93">
        <f t="shared" si="4"/>
        <v>15858.826349656505</v>
      </c>
      <c r="R25" s="47"/>
      <c r="S25" s="47"/>
    </row>
    <row r="26" spans="1:19" ht="15.75" customHeight="1">
      <c r="A26" s="40" t="s">
        <v>503</v>
      </c>
      <c r="B26" s="84" t="s">
        <v>47</v>
      </c>
      <c r="C26" s="85" t="s">
        <v>1026</v>
      </c>
      <c r="D26" s="86" t="s">
        <v>1027</v>
      </c>
      <c r="E26" s="84" t="s">
        <v>974</v>
      </c>
      <c r="F26" s="94">
        <v>200010150682321</v>
      </c>
      <c r="G26" s="102">
        <v>35000</v>
      </c>
      <c r="H26" s="90">
        <f t="shared" si="0"/>
        <v>33639.934681089559</v>
      </c>
      <c r="I26" s="55">
        <v>6</v>
      </c>
      <c r="J26" s="56">
        <f t="shared" si="5"/>
        <v>33639.934681089559</v>
      </c>
      <c r="K26" s="69">
        <f t="shared" si="1"/>
        <v>0</v>
      </c>
      <c r="L26" s="91">
        <v>96</v>
      </c>
      <c r="M26" s="71">
        <f t="shared" si="2"/>
        <v>32294.337293845972</v>
      </c>
      <c r="N26" s="56">
        <f t="shared" si="3"/>
        <v>1345.5973872435861</v>
      </c>
      <c r="O26" s="92"/>
      <c r="P26" s="79">
        <v>2530.0500000000002</v>
      </c>
      <c r="Q26" s="93">
        <f t="shared" si="4"/>
        <v>34824.387293845975</v>
      </c>
      <c r="R26" s="47"/>
      <c r="S26" s="47"/>
    </row>
    <row r="27" spans="1:19" ht="15.75" customHeight="1">
      <c r="A27" s="40" t="s">
        <v>504</v>
      </c>
      <c r="B27" s="84" t="s">
        <v>48</v>
      </c>
      <c r="C27" s="85" t="s">
        <v>1026</v>
      </c>
      <c r="D27" s="86" t="s">
        <v>1027</v>
      </c>
      <c r="E27" s="84" t="s">
        <v>973</v>
      </c>
      <c r="F27" s="94">
        <v>200010150778549</v>
      </c>
      <c r="G27" s="102">
        <v>30000</v>
      </c>
      <c r="H27" s="90">
        <f t="shared" si="0"/>
        <v>28834.229726648191</v>
      </c>
      <c r="I27" s="55">
        <v>6</v>
      </c>
      <c r="J27" s="56">
        <f t="shared" si="5"/>
        <v>28834.229726648191</v>
      </c>
      <c r="K27" s="69">
        <f t="shared" si="1"/>
        <v>0</v>
      </c>
      <c r="L27" s="91">
        <v>100</v>
      </c>
      <c r="M27" s="71">
        <f t="shared" si="2"/>
        <v>28834.229726648191</v>
      </c>
      <c r="N27" s="56">
        <f t="shared" si="3"/>
        <v>0</v>
      </c>
      <c r="O27" s="92" t="s">
        <v>1185</v>
      </c>
      <c r="P27" s="79">
        <v>1008.97</v>
      </c>
      <c r="Q27" s="93">
        <f t="shared" si="4"/>
        <v>29843.199726648192</v>
      </c>
      <c r="R27" s="47"/>
      <c r="S27" s="47"/>
    </row>
    <row r="28" spans="1:19" ht="15.75" customHeight="1">
      <c r="A28" s="40" t="s">
        <v>505</v>
      </c>
      <c r="B28" s="84" t="s">
        <v>49</v>
      </c>
      <c r="C28" s="85" t="s">
        <v>1026</v>
      </c>
      <c r="D28" s="86" t="s">
        <v>1027</v>
      </c>
      <c r="E28" s="84" t="s">
        <v>973</v>
      </c>
      <c r="F28" s="94">
        <v>200010150805784</v>
      </c>
      <c r="G28" s="102">
        <v>19000</v>
      </c>
      <c r="H28" s="90">
        <f t="shared" si="0"/>
        <v>18261.678826877189</v>
      </c>
      <c r="I28" s="55">
        <v>6</v>
      </c>
      <c r="J28" s="56">
        <f t="shared" si="5"/>
        <v>18261.678826877189</v>
      </c>
      <c r="K28" s="69">
        <f t="shared" si="1"/>
        <v>0</v>
      </c>
      <c r="L28" s="91">
        <v>95</v>
      </c>
      <c r="M28" s="71">
        <f t="shared" si="2"/>
        <v>17348.59488553333</v>
      </c>
      <c r="N28" s="56">
        <f t="shared" si="3"/>
        <v>913.0839413438589</v>
      </c>
      <c r="O28" s="92"/>
      <c r="P28" s="79">
        <v>1000</v>
      </c>
      <c r="Q28" s="93">
        <f t="shared" si="4"/>
        <v>18348.59488553333</v>
      </c>
      <c r="R28" s="47"/>
      <c r="S28" s="47"/>
    </row>
    <row r="29" spans="1:19" ht="15.75" customHeight="1">
      <c r="A29" s="40" t="s">
        <v>506</v>
      </c>
      <c r="B29" s="84" t="s">
        <v>50</v>
      </c>
      <c r="C29" s="85" t="s">
        <v>1026</v>
      </c>
      <c r="D29" s="86" t="s">
        <v>1027</v>
      </c>
      <c r="E29" s="84" t="s">
        <v>973</v>
      </c>
      <c r="F29" s="94">
        <v>200019601406876</v>
      </c>
      <c r="G29" s="102">
        <v>19000</v>
      </c>
      <c r="H29" s="90">
        <f t="shared" si="0"/>
        <v>18261.678826877189</v>
      </c>
      <c r="I29" s="55">
        <v>6</v>
      </c>
      <c r="J29" s="56">
        <f t="shared" si="5"/>
        <v>18261.678826877189</v>
      </c>
      <c r="K29" s="69">
        <f t="shared" si="1"/>
        <v>0</v>
      </c>
      <c r="L29" s="91">
        <v>100</v>
      </c>
      <c r="M29" s="71">
        <f t="shared" si="2"/>
        <v>18261.678826877189</v>
      </c>
      <c r="N29" s="56">
        <f t="shared" si="3"/>
        <v>0</v>
      </c>
      <c r="O29" s="92" t="s">
        <v>1185</v>
      </c>
      <c r="P29" s="79">
        <v>639.01</v>
      </c>
      <c r="Q29" s="93">
        <f t="shared" si="4"/>
        <v>18900.688826877187</v>
      </c>
      <c r="R29" s="47"/>
      <c r="S29" s="47"/>
    </row>
    <row r="30" spans="1:19" ht="15.75" customHeight="1">
      <c r="A30" s="40" t="s">
        <v>507</v>
      </c>
      <c r="B30" s="84" t="s">
        <v>51</v>
      </c>
      <c r="C30" s="85" t="s">
        <v>1026</v>
      </c>
      <c r="D30" s="86" t="s">
        <v>1027</v>
      </c>
      <c r="E30" s="84" t="s">
        <v>973</v>
      </c>
      <c r="F30" s="94">
        <v>200019601414632</v>
      </c>
      <c r="G30" s="102">
        <v>19000</v>
      </c>
      <c r="H30" s="90">
        <f t="shared" si="0"/>
        <v>18261.678826877189</v>
      </c>
      <c r="I30" s="55">
        <v>6</v>
      </c>
      <c r="J30" s="56">
        <f t="shared" si="5"/>
        <v>18261.678826877189</v>
      </c>
      <c r="K30" s="69">
        <f t="shared" si="1"/>
        <v>0</v>
      </c>
      <c r="L30" s="91">
        <v>100</v>
      </c>
      <c r="M30" s="71">
        <f t="shared" si="2"/>
        <v>18261.678826877189</v>
      </c>
      <c r="N30" s="56">
        <f t="shared" si="3"/>
        <v>0</v>
      </c>
      <c r="O30" s="92" t="s">
        <v>1185</v>
      </c>
      <c r="P30" s="79">
        <v>639.01</v>
      </c>
      <c r="Q30" s="93">
        <f t="shared" si="4"/>
        <v>18900.688826877187</v>
      </c>
      <c r="R30" s="47"/>
      <c r="S30" s="47"/>
    </row>
    <row r="31" spans="1:19" ht="15.75" customHeight="1">
      <c r="A31" s="40" t="s">
        <v>508</v>
      </c>
      <c r="B31" s="84" t="s">
        <v>52</v>
      </c>
      <c r="C31" s="85" t="s">
        <v>1026</v>
      </c>
      <c r="D31" s="86" t="s">
        <v>1027</v>
      </c>
      <c r="E31" s="84" t="s">
        <v>975</v>
      </c>
      <c r="F31" s="103">
        <v>200019601124754</v>
      </c>
      <c r="G31" s="102">
        <v>30000</v>
      </c>
      <c r="H31" s="90">
        <f t="shared" si="0"/>
        <v>28834.229726648191</v>
      </c>
      <c r="I31" s="55">
        <v>6</v>
      </c>
      <c r="J31" s="56">
        <f t="shared" si="5"/>
        <v>28834.229726648191</v>
      </c>
      <c r="K31" s="69">
        <f t="shared" si="1"/>
        <v>0</v>
      </c>
      <c r="L31" s="91">
        <v>100</v>
      </c>
      <c r="M31" s="71">
        <f t="shared" si="2"/>
        <v>28834.229726648191</v>
      </c>
      <c r="N31" s="56">
        <f t="shared" si="3"/>
        <v>0</v>
      </c>
      <c r="O31" s="92" t="s">
        <v>1185</v>
      </c>
      <c r="P31" s="79">
        <v>1008.97</v>
      </c>
      <c r="Q31" s="93">
        <f t="shared" si="4"/>
        <v>29843.199726648192</v>
      </c>
      <c r="R31" s="47"/>
      <c r="S31" s="47"/>
    </row>
    <row r="32" spans="1:19" ht="15.75" customHeight="1">
      <c r="A32" s="40" t="s">
        <v>509</v>
      </c>
      <c r="B32" s="84" t="s">
        <v>53</v>
      </c>
      <c r="C32" s="85" t="s">
        <v>1026</v>
      </c>
      <c r="D32" s="86" t="s">
        <v>1027</v>
      </c>
      <c r="E32" s="84" t="s">
        <v>973</v>
      </c>
      <c r="F32" s="94">
        <v>200019602375110</v>
      </c>
      <c r="G32" s="102">
        <v>19000</v>
      </c>
      <c r="H32" s="90">
        <f t="shared" si="0"/>
        <v>18261.678826877189</v>
      </c>
      <c r="I32" s="55">
        <v>6</v>
      </c>
      <c r="J32" s="56">
        <f t="shared" si="5"/>
        <v>18261.678826877189</v>
      </c>
      <c r="K32" s="69">
        <f t="shared" si="1"/>
        <v>0</v>
      </c>
      <c r="L32" s="91">
        <v>100</v>
      </c>
      <c r="M32" s="71">
        <f t="shared" si="2"/>
        <v>18261.678826877189</v>
      </c>
      <c r="N32" s="56">
        <f t="shared" si="3"/>
        <v>0</v>
      </c>
      <c r="O32" s="92" t="s">
        <v>1185</v>
      </c>
      <c r="P32" s="79">
        <v>639.01</v>
      </c>
      <c r="Q32" s="93">
        <f t="shared" si="4"/>
        <v>18900.688826877187</v>
      </c>
      <c r="R32" s="47"/>
      <c r="S32" s="47"/>
    </row>
    <row r="33" spans="1:19" ht="15.75" customHeight="1">
      <c r="A33" s="40" t="s">
        <v>510</v>
      </c>
      <c r="B33" s="84" t="s">
        <v>54</v>
      </c>
      <c r="C33" s="85" t="s">
        <v>1026</v>
      </c>
      <c r="D33" s="86" t="s">
        <v>1027</v>
      </c>
      <c r="E33" s="84" t="s">
        <v>973</v>
      </c>
      <c r="F33" s="94">
        <v>200019600275215</v>
      </c>
      <c r="G33" s="102">
        <v>19000</v>
      </c>
      <c r="H33" s="90">
        <f t="shared" si="0"/>
        <v>18261.678826877189</v>
      </c>
      <c r="I33" s="55">
        <v>6</v>
      </c>
      <c r="J33" s="56">
        <f t="shared" si="5"/>
        <v>18261.678826877189</v>
      </c>
      <c r="K33" s="69">
        <f t="shared" si="1"/>
        <v>0</v>
      </c>
      <c r="L33" s="91">
        <v>100</v>
      </c>
      <c r="M33" s="71">
        <f t="shared" si="2"/>
        <v>18261.678826877189</v>
      </c>
      <c r="N33" s="56">
        <f t="shared" si="3"/>
        <v>0</v>
      </c>
      <c r="O33" s="92" t="s">
        <v>1185</v>
      </c>
      <c r="P33" s="79">
        <v>639.01</v>
      </c>
      <c r="Q33" s="93">
        <f t="shared" si="4"/>
        <v>18900.688826877187</v>
      </c>
      <c r="R33" s="47"/>
      <c r="S33" s="47"/>
    </row>
    <row r="34" spans="1:19" ht="15.75" customHeight="1">
      <c r="A34" s="40" t="s">
        <v>511</v>
      </c>
      <c r="B34" s="84" t="s">
        <v>55</v>
      </c>
      <c r="C34" s="85" t="s">
        <v>1026</v>
      </c>
      <c r="D34" s="86" t="s">
        <v>1027</v>
      </c>
      <c r="E34" s="84" t="s">
        <v>973</v>
      </c>
      <c r="F34" s="94">
        <v>200019601179783</v>
      </c>
      <c r="G34" s="102">
        <v>19000</v>
      </c>
      <c r="H34" s="90">
        <f t="shared" si="0"/>
        <v>18261.678826877189</v>
      </c>
      <c r="I34" s="55">
        <v>6</v>
      </c>
      <c r="J34" s="56">
        <f t="shared" si="5"/>
        <v>18261.678826877189</v>
      </c>
      <c r="K34" s="69">
        <f t="shared" si="1"/>
        <v>0</v>
      </c>
      <c r="L34" s="91">
        <v>98</v>
      </c>
      <c r="M34" s="71">
        <f t="shared" si="2"/>
        <v>17896.445250339646</v>
      </c>
      <c r="N34" s="56">
        <f t="shared" si="3"/>
        <v>365.23357653754283</v>
      </c>
      <c r="O34" s="92"/>
      <c r="P34" s="79">
        <v>1006.23</v>
      </c>
      <c r="Q34" s="93">
        <f t="shared" si="4"/>
        <v>18902.675250339646</v>
      </c>
      <c r="R34" s="47"/>
      <c r="S34" s="47"/>
    </row>
    <row r="35" spans="1:19" ht="15.75" customHeight="1">
      <c r="A35" s="40" t="s">
        <v>512</v>
      </c>
      <c r="B35" s="84" t="s">
        <v>56</v>
      </c>
      <c r="C35" s="85" t="s">
        <v>1026</v>
      </c>
      <c r="D35" s="86" t="s">
        <v>1027</v>
      </c>
      <c r="E35" s="84" t="s">
        <v>973</v>
      </c>
      <c r="F35" s="94">
        <v>200019602029672</v>
      </c>
      <c r="G35" s="102">
        <v>19000</v>
      </c>
      <c r="H35" s="90">
        <f t="shared" si="0"/>
        <v>18261.678826877189</v>
      </c>
      <c r="I35" s="55">
        <v>6</v>
      </c>
      <c r="J35" s="56">
        <f t="shared" si="5"/>
        <v>18261.678826877189</v>
      </c>
      <c r="K35" s="69">
        <f t="shared" si="1"/>
        <v>0</v>
      </c>
      <c r="L35" s="91">
        <v>100</v>
      </c>
      <c r="M35" s="71">
        <f t="shared" si="2"/>
        <v>18261.678826877189</v>
      </c>
      <c r="N35" s="56">
        <f t="shared" si="3"/>
        <v>0</v>
      </c>
      <c r="O35" s="92" t="s">
        <v>1185</v>
      </c>
      <c r="P35" s="79">
        <v>606.77</v>
      </c>
      <c r="Q35" s="93">
        <f t="shared" si="4"/>
        <v>18868.448826877189</v>
      </c>
      <c r="R35" s="47"/>
      <c r="S35" s="47"/>
    </row>
    <row r="36" spans="1:19" ht="15.75" customHeight="1">
      <c r="A36" s="40" t="s">
        <v>513</v>
      </c>
      <c r="B36" s="84" t="s">
        <v>57</v>
      </c>
      <c r="C36" s="85" t="s">
        <v>1026</v>
      </c>
      <c r="D36" s="86" t="s">
        <v>1027</v>
      </c>
      <c r="E36" s="84" t="s">
        <v>976</v>
      </c>
      <c r="F36" s="94">
        <v>200010150613031</v>
      </c>
      <c r="G36" s="102">
        <v>35000</v>
      </c>
      <c r="H36" s="90">
        <f t="shared" si="0"/>
        <v>33639.934681089559</v>
      </c>
      <c r="I36" s="55">
        <v>6</v>
      </c>
      <c r="J36" s="56">
        <f t="shared" si="5"/>
        <v>33639.934681089559</v>
      </c>
      <c r="K36" s="69">
        <f t="shared" si="1"/>
        <v>0</v>
      </c>
      <c r="L36" s="91">
        <v>100</v>
      </c>
      <c r="M36" s="71">
        <f t="shared" si="2"/>
        <v>33639.934681089559</v>
      </c>
      <c r="N36" s="56">
        <f t="shared" si="3"/>
        <v>0</v>
      </c>
      <c r="O36" s="92" t="s">
        <v>1185</v>
      </c>
      <c r="P36" s="79">
        <v>1117.74</v>
      </c>
      <c r="Q36" s="93">
        <f t="shared" si="4"/>
        <v>34757.674681089557</v>
      </c>
      <c r="R36" s="47"/>
      <c r="S36" s="47"/>
    </row>
    <row r="37" spans="1:19" ht="15.75" customHeight="1">
      <c r="A37" s="40" t="s">
        <v>514</v>
      </c>
      <c r="B37" s="84" t="s">
        <v>58</v>
      </c>
      <c r="C37" s="85" t="s">
        <v>1026</v>
      </c>
      <c r="D37" s="86" t="s">
        <v>1027</v>
      </c>
      <c r="E37" s="84" t="s">
        <v>976</v>
      </c>
      <c r="F37" s="94">
        <v>200010150606336</v>
      </c>
      <c r="G37" s="102">
        <v>40000</v>
      </c>
      <c r="H37" s="90">
        <f t="shared" si="0"/>
        <v>38445.639635530919</v>
      </c>
      <c r="I37" s="55">
        <v>6</v>
      </c>
      <c r="J37" s="56">
        <f t="shared" si="5"/>
        <v>38445.639635530919</v>
      </c>
      <c r="K37" s="69">
        <f t="shared" si="1"/>
        <v>0</v>
      </c>
      <c r="L37" s="91">
        <v>91</v>
      </c>
      <c r="M37" s="71">
        <f>+J37*L37/100</f>
        <v>34985.532068333137</v>
      </c>
      <c r="N37" s="56">
        <f>+J37-M37</f>
        <v>3460.1075671977815</v>
      </c>
      <c r="O37" s="92"/>
      <c r="P37" s="79">
        <v>0</v>
      </c>
      <c r="Q37" s="93">
        <f>+M37+P37</f>
        <v>34985.532068333137</v>
      </c>
      <c r="R37" s="47"/>
      <c r="S37" s="47"/>
    </row>
    <row r="38" spans="1:19" ht="15.75" customHeight="1">
      <c r="A38" s="40" t="s">
        <v>515</v>
      </c>
      <c r="B38" s="84" t="s">
        <v>59</v>
      </c>
      <c r="C38" s="85" t="s">
        <v>1026</v>
      </c>
      <c r="D38" s="86" t="s">
        <v>1027</v>
      </c>
      <c r="E38" s="84" t="s">
        <v>977</v>
      </c>
      <c r="F38" s="100">
        <v>200010150593339</v>
      </c>
      <c r="G38" s="102">
        <v>45000</v>
      </c>
      <c r="H38" s="90">
        <f t="shared" si="0"/>
        <v>43251.344589972279</v>
      </c>
      <c r="I38" s="55">
        <v>6</v>
      </c>
      <c r="J38" s="56">
        <f t="shared" si="5"/>
        <v>43251.344589972279</v>
      </c>
      <c r="K38" s="69">
        <f t="shared" si="1"/>
        <v>0</v>
      </c>
      <c r="L38" s="91">
        <v>100</v>
      </c>
      <c r="M38" s="71">
        <f>+J38*L38/100</f>
        <v>43251.344589972279</v>
      </c>
      <c r="N38" s="56">
        <f t="shared" si="3"/>
        <v>0</v>
      </c>
      <c r="O38" s="92" t="s">
        <v>1185</v>
      </c>
      <c r="P38" s="79">
        <v>1748.66</v>
      </c>
      <c r="Q38" s="93">
        <f t="shared" si="4"/>
        <v>45000.004589972283</v>
      </c>
      <c r="R38" s="47"/>
      <c r="S38" s="47"/>
    </row>
    <row r="39" spans="1:19" ht="15.75" customHeight="1">
      <c r="A39" s="40" t="s">
        <v>516</v>
      </c>
      <c r="B39" s="84" t="s">
        <v>1083</v>
      </c>
      <c r="C39" s="85" t="s">
        <v>1026</v>
      </c>
      <c r="D39" s="86" t="s">
        <v>1027</v>
      </c>
      <c r="E39" s="84" t="s">
        <v>976</v>
      </c>
      <c r="F39" s="100">
        <v>200010150675150</v>
      </c>
      <c r="G39" s="102">
        <v>35000</v>
      </c>
      <c r="H39" s="90">
        <f t="shared" si="0"/>
        <v>33639.934681089559</v>
      </c>
      <c r="I39" s="55">
        <v>6</v>
      </c>
      <c r="J39" s="56">
        <f t="shared" si="5"/>
        <v>33639.934681089559</v>
      </c>
      <c r="K39" s="69">
        <f t="shared" si="1"/>
        <v>0</v>
      </c>
      <c r="L39" s="91">
        <v>93</v>
      </c>
      <c r="M39" s="71">
        <f t="shared" si="2"/>
        <v>31285.13925341329</v>
      </c>
      <c r="N39" s="56">
        <f t="shared" si="3"/>
        <v>2354.7954276762684</v>
      </c>
      <c r="O39" s="92"/>
      <c r="P39" s="79">
        <v>2813.6</v>
      </c>
      <c r="Q39" s="93">
        <f t="shared" si="4"/>
        <v>34098.739253413289</v>
      </c>
      <c r="R39" s="47"/>
      <c r="S39" s="47"/>
    </row>
    <row r="40" spans="1:19" ht="15.75" customHeight="1">
      <c r="A40" s="40" t="s">
        <v>517</v>
      </c>
      <c r="B40" s="84" t="s">
        <v>60</v>
      </c>
      <c r="C40" s="85" t="s">
        <v>1026</v>
      </c>
      <c r="D40" s="86" t="s">
        <v>1027</v>
      </c>
      <c r="E40" s="84" t="s">
        <v>976</v>
      </c>
      <c r="F40" s="100">
        <v>200010150683508</v>
      </c>
      <c r="G40" s="102">
        <v>23100</v>
      </c>
      <c r="H40" s="90">
        <f t="shared" si="0"/>
        <v>22202.356889519106</v>
      </c>
      <c r="I40" s="55">
        <v>6</v>
      </c>
      <c r="J40" s="56">
        <f t="shared" si="5"/>
        <v>22202.356889519106</v>
      </c>
      <c r="K40" s="69">
        <f t="shared" si="1"/>
        <v>0</v>
      </c>
      <c r="L40" s="91">
        <v>93</v>
      </c>
      <c r="M40" s="71">
        <f t="shared" si="2"/>
        <v>20648.191907252767</v>
      </c>
      <c r="N40" s="56">
        <f t="shared" si="3"/>
        <v>1554.1649822663385</v>
      </c>
      <c r="O40" s="92"/>
      <c r="P40" s="79">
        <v>2000</v>
      </c>
      <c r="Q40" s="93">
        <f t="shared" si="4"/>
        <v>22648.191907252767</v>
      </c>
      <c r="R40" s="47"/>
      <c r="S40" s="47"/>
    </row>
    <row r="41" spans="1:19" ht="15.75" customHeight="1">
      <c r="A41" s="40" t="s">
        <v>518</v>
      </c>
      <c r="B41" s="84" t="s">
        <v>61</v>
      </c>
      <c r="C41" s="85" t="s">
        <v>1026</v>
      </c>
      <c r="D41" s="86" t="s">
        <v>1027</v>
      </c>
      <c r="E41" s="84" t="s">
        <v>978</v>
      </c>
      <c r="F41" s="94">
        <v>200010150701817</v>
      </c>
      <c r="G41" s="102">
        <v>19800</v>
      </c>
      <c r="H41" s="90">
        <f t="shared" si="0"/>
        <v>19030.591619587805</v>
      </c>
      <c r="I41" s="55">
        <v>6</v>
      </c>
      <c r="J41" s="56">
        <f t="shared" si="5"/>
        <v>19030.591619587805</v>
      </c>
      <c r="K41" s="69">
        <f t="shared" si="1"/>
        <v>0</v>
      </c>
      <c r="L41" s="91">
        <v>98</v>
      </c>
      <c r="M41" s="71">
        <f t="shared" si="2"/>
        <v>18649.979787196047</v>
      </c>
      <c r="N41" s="56">
        <f t="shared" si="3"/>
        <v>380.61183239175807</v>
      </c>
      <c r="O41" s="92"/>
      <c r="P41" s="79">
        <v>1000</v>
      </c>
      <c r="Q41" s="93">
        <f t="shared" si="4"/>
        <v>19649.979787196047</v>
      </c>
      <c r="R41" s="47"/>
      <c r="S41" s="47"/>
    </row>
    <row r="42" spans="1:19" ht="15" customHeight="1">
      <c r="A42" s="40" t="s">
        <v>519</v>
      </c>
      <c r="B42" s="84" t="s">
        <v>62</v>
      </c>
      <c r="C42" s="85" t="s">
        <v>1026</v>
      </c>
      <c r="D42" s="86" t="s">
        <v>1027</v>
      </c>
      <c r="E42" s="84" t="s">
        <v>979</v>
      </c>
      <c r="F42" s="94">
        <v>200010150584403</v>
      </c>
      <c r="G42" s="102">
        <v>40400</v>
      </c>
      <c r="H42" s="90">
        <f t="shared" si="0"/>
        <v>38830.096031886234</v>
      </c>
      <c r="I42" s="55">
        <v>6</v>
      </c>
      <c r="J42" s="56">
        <f t="shared" si="5"/>
        <v>38830.096031886234</v>
      </c>
      <c r="K42" s="69">
        <f t="shared" si="1"/>
        <v>0</v>
      </c>
      <c r="L42" s="91">
        <v>100</v>
      </c>
      <c r="M42" s="71">
        <f t="shared" si="2"/>
        <v>38830.096031886234</v>
      </c>
      <c r="N42" s="56">
        <f t="shared" si="3"/>
        <v>0</v>
      </c>
      <c r="O42" s="92" t="s">
        <v>1185</v>
      </c>
      <c r="P42" s="79">
        <v>1358.75</v>
      </c>
      <c r="Q42" s="93">
        <f t="shared" si="4"/>
        <v>40188.846031886234</v>
      </c>
      <c r="R42" s="47"/>
      <c r="S42" s="47"/>
    </row>
    <row r="43" spans="1:19" ht="15.75" customHeight="1">
      <c r="A43" s="40" t="s">
        <v>520</v>
      </c>
      <c r="B43" s="84" t="s">
        <v>63</v>
      </c>
      <c r="C43" s="85" t="s">
        <v>1026</v>
      </c>
      <c r="D43" s="86" t="s">
        <v>1027</v>
      </c>
      <c r="E43" s="84" t="s">
        <v>976</v>
      </c>
      <c r="F43" s="100">
        <v>200010150755533</v>
      </c>
      <c r="G43" s="102">
        <v>19000</v>
      </c>
      <c r="H43" s="90">
        <f t="shared" si="0"/>
        <v>18261.678826877189</v>
      </c>
      <c r="I43" s="55">
        <v>6</v>
      </c>
      <c r="J43" s="56">
        <f t="shared" si="5"/>
        <v>18261.678826877189</v>
      </c>
      <c r="K43" s="69">
        <f t="shared" si="1"/>
        <v>0</v>
      </c>
      <c r="L43" s="91">
        <v>96</v>
      </c>
      <c r="M43" s="71">
        <f t="shared" si="2"/>
        <v>17531.2116738021</v>
      </c>
      <c r="N43" s="56">
        <f t="shared" si="3"/>
        <v>730.4671530750893</v>
      </c>
      <c r="O43" s="92"/>
      <c r="P43" s="79">
        <v>1000</v>
      </c>
      <c r="Q43" s="93">
        <f t="shared" si="4"/>
        <v>18531.2116738021</v>
      </c>
      <c r="R43" s="47"/>
      <c r="S43" s="47"/>
    </row>
    <row r="44" spans="1:19" ht="15.75" customHeight="1">
      <c r="A44" s="40" t="s">
        <v>521</v>
      </c>
      <c r="B44" s="84" t="s">
        <v>64</v>
      </c>
      <c r="C44" s="85" t="s">
        <v>1026</v>
      </c>
      <c r="D44" s="86" t="s">
        <v>1027</v>
      </c>
      <c r="E44" s="84" t="s">
        <v>980</v>
      </c>
      <c r="F44" s="104">
        <v>200010150624266</v>
      </c>
      <c r="G44" s="102">
        <v>35000</v>
      </c>
      <c r="H44" s="90">
        <f t="shared" si="0"/>
        <v>33639.934681089559</v>
      </c>
      <c r="I44" s="55">
        <v>6</v>
      </c>
      <c r="J44" s="56">
        <f t="shared" si="5"/>
        <v>33639.934681089559</v>
      </c>
      <c r="K44" s="69">
        <f t="shared" si="1"/>
        <v>0</v>
      </c>
      <c r="L44" s="91">
        <v>100</v>
      </c>
      <c r="M44" s="71">
        <f t="shared" si="2"/>
        <v>33639.934681089559</v>
      </c>
      <c r="N44" s="56">
        <f t="shared" si="3"/>
        <v>0</v>
      </c>
      <c r="O44" s="92" t="s">
        <v>1185</v>
      </c>
      <c r="P44" s="79">
        <v>1177.1300000000001</v>
      </c>
      <c r="Q44" s="93">
        <f t="shared" si="4"/>
        <v>34817.064681089556</v>
      </c>
      <c r="R44" s="47"/>
      <c r="S44" s="47"/>
    </row>
    <row r="45" spans="1:19" ht="15.75" customHeight="1">
      <c r="A45" s="40" t="s">
        <v>522</v>
      </c>
      <c r="B45" s="84" t="s">
        <v>65</v>
      </c>
      <c r="C45" s="85" t="s">
        <v>1026</v>
      </c>
      <c r="D45" s="86" t="s">
        <v>1027</v>
      </c>
      <c r="E45" s="84" t="s">
        <v>980</v>
      </c>
      <c r="F45" s="94">
        <v>200010150593290</v>
      </c>
      <c r="G45" s="102">
        <v>35000</v>
      </c>
      <c r="H45" s="90">
        <f t="shared" si="0"/>
        <v>33639.934681089559</v>
      </c>
      <c r="I45" s="55">
        <v>6</v>
      </c>
      <c r="J45" s="56">
        <f t="shared" si="5"/>
        <v>33639.934681089559</v>
      </c>
      <c r="K45" s="69">
        <f t="shared" si="1"/>
        <v>0</v>
      </c>
      <c r="L45" s="91">
        <v>100</v>
      </c>
      <c r="M45" s="71">
        <f t="shared" si="2"/>
        <v>33639.934681089559</v>
      </c>
      <c r="N45" s="56">
        <f t="shared" si="3"/>
        <v>0</v>
      </c>
      <c r="O45" s="92" t="s">
        <v>1185</v>
      </c>
      <c r="P45" s="79"/>
      <c r="Q45" s="93">
        <f t="shared" si="4"/>
        <v>33639.934681089559</v>
      </c>
      <c r="R45" s="47"/>
      <c r="S45" s="47"/>
    </row>
    <row r="46" spans="1:19" ht="15.75" customHeight="1">
      <c r="A46" s="40" t="s">
        <v>523</v>
      </c>
      <c r="B46" s="84" t="s">
        <v>66</v>
      </c>
      <c r="C46" s="85" t="s">
        <v>1026</v>
      </c>
      <c r="D46" s="86" t="s">
        <v>1027</v>
      </c>
      <c r="E46" s="84" t="s">
        <v>980</v>
      </c>
      <c r="F46" s="94">
        <v>200010150754767</v>
      </c>
      <c r="G46" s="102">
        <v>35700</v>
      </c>
      <c r="H46" s="90">
        <f t="shared" si="0"/>
        <v>34312.733374711344</v>
      </c>
      <c r="I46" s="55">
        <v>6</v>
      </c>
      <c r="J46" s="56">
        <f t="shared" si="5"/>
        <v>34312.733374711344</v>
      </c>
      <c r="K46" s="69">
        <f t="shared" si="1"/>
        <v>0</v>
      </c>
      <c r="L46" s="91">
        <v>100</v>
      </c>
      <c r="M46" s="71">
        <f t="shared" si="2"/>
        <v>34312.733374711344</v>
      </c>
      <c r="N46" s="56">
        <f t="shared" si="3"/>
        <v>0</v>
      </c>
      <c r="O46" s="92" t="s">
        <v>1185</v>
      </c>
      <c r="P46" s="79"/>
      <c r="Q46" s="93">
        <f t="shared" si="4"/>
        <v>34312.733374711344</v>
      </c>
      <c r="R46" s="47"/>
      <c r="S46" s="47"/>
    </row>
    <row r="47" spans="1:19" ht="15.75" customHeight="1">
      <c r="A47" s="40" t="s">
        <v>524</v>
      </c>
      <c r="B47" s="84" t="s">
        <v>67</v>
      </c>
      <c r="C47" s="85" t="s">
        <v>1026</v>
      </c>
      <c r="D47" s="86" t="s">
        <v>1027</v>
      </c>
      <c r="E47" s="84" t="s">
        <v>981</v>
      </c>
      <c r="F47" s="100">
        <v>200010150587536</v>
      </c>
      <c r="G47" s="102">
        <v>49145</v>
      </c>
      <c r="H47" s="90">
        <f t="shared" si="0"/>
        <v>47235.273997204175</v>
      </c>
      <c r="I47" s="55">
        <v>6</v>
      </c>
      <c r="J47" s="56">
        <f t="shared" si="5"/>
        <v>47235.273997204175</v>
      </c>
      <c r="K47" s="69">
        <f t="shared" si="1"/>
        <v>0</v>
      </c>
      <c r="L47" s="91">
        <v>85</v>
      </c>
      <c r="M47" s="71">
        <f t="shared" si="2"/>
        <v>40149.982897623551</v>
      </c>
      <c r="N47" s="56">
        <f t="shared" si="3"/>
        <v>7085.2910995806233</v>
      </c>
      <c r="O47" s="92"/>
      <c r="P47" s="79">
        <v>8776.68</v>
      </c>
      <c r="Q47" s="93">
        <f t="shared" si="4"/>
        <v>48926.662897623552</v>
      </c>
      <c r="R47" s="47"/>
      <c r="S47" s="47"/>
    </row>
    <row r="48" spans="1:19" s="39" customFormat="1" ht="15.75" customHeight="1">
      <c r="A48" s="40" t="s">
        <v>525</v>
      </c>
      <c r="B48" s="84" t="s">
        <v>68</v>
      </c>
      <c r="C48" s="85" t="s">
        <v>1026</v>
      </c>
      <c r="D48" s="86" t="s">
        <v>1027</v>
      </c>
      <c r="E48" s="84" t="s">
        <v>968</v>
      </c>
      <c r="F48" s="100">
        <v>200010150630739</v>
      </c>
      <c r="G48" s="102">
        <v>35000</v>
      </c>
      <c r="H48" s="90">
        <f t="shared" si="0"/>
        <v>33639.934681089559</v>
      </c>
      <c r="I48" s="55">
        <v>6</v>
      </c>
      <c r="J48" s="56">
        <f t="shared" si="5"/>
        <v>33639.934681089559</v>
      </c>
      <c r="K48" s="69">
        <f t="shared" si="1"/>
        <v>0</v>
      </c>
      <c r="L48" s="91">
        <v>96</v>
      </c>
      <c r="M48" s="71">
        <f t="shared" si="2"/>
        <v>32294.337293845972</v>
      </c>
      <c r="N48" s="56">
        <f t="shared" si="3"/>
        <v>1345.5973872435861</v>
      </c>
      <c r="O48" s="92"/>
      <c r="P48" s="79">
        <v>2000</v>
      </c>
      <c r="Q48" s="93">
        <f t="shared" si="4"/>
        <v>34294.337293845972</v>
      </c>
      <c r="R48" s="47"/>
      <c r="S48" s="47"/>
    </row>
    <row r="49" spans="1:19" s="39" customFormat="1" ht="15.75" customHeight="1">
      <c r="A49" s="40" t="s">
        <v>526</v>
      </c>
      <c r="B49" s="84" t="s">
        <v>69</v>
      </c>
      <c r="C49" s="85" t="s">
        <v>1026</v>
      </c>
      <c r="D49" s="86" t="s">
        <v>1027</v>
      </c>
      <c r="E49" s="84" t="s">
        <v>982</v>
      </c>
      <c r="F49" s="100">
        <v>200010150689421</v>
      </c>
      <c r="G49" s="102">
        <v>28350</v>
      </c>
      <c r="H49" s="90">
        <f t="shared" si="0"/>
        <v>27248.347091682539</v>
      </c>
      <c r="I49" s="55">
        <v>6</v>
      </c>
      <c r="J49" s="56">
        <f t="shared" si="5"/>
        <v>27248.347091682539</v>
      </c>
      <c r="K49" s="69">
        <f t="shared" si="1"/>
        <v>0</v>
      </c>
      <c r="L49" s="91">
        <v>100</v>
      </c>
      <c r="M49" s="71">
        <f t="shared" si="2"/>
        <v>27248.347091682539</v>
      </c>
      <c r="N49" s="56">
        <f t="shared" si="3"/>
        <v>0</v>
      </c>
      <c r="O49" s="92" t="s">
        <v>1185</v>
      </c>
      <c r="P49" s="79">
        <v>905.37</v>
      </c>
      <c r="Q49" s="93">
        <f t="shared" si="4"/>
        <v>28153.717091682538</v>
      </c>
      <c r="R49" s="47"/>
      <c r="S49" s="47"/>
    </row>
    <row r="50" spans="1:19" s="39" customFormat="1" ht="15.75" customHeight="1">
      <c r="A50" s="40" t="s">
        <v>527</v>
      </c>
      <c r="B50" s="84" t="s">
        <v>70</v>
      </c>
      <c r="C50" s="85" t="s">
        <v>1026</v>
      </c>
      <c r="D50" s="86" t="s">
        <v>1027</v>
      </c>
      <c r="E50" s="84" t="s">
        <v>982</v>
      </c>
      <c r="F50" s="94">
        <v>200010150764003</v>
      </c>
      <c r="G50" s="102">
        <v>23100</v>
      </c>
      <c r="H50" s="90">
        <f t="shared" si="0"/>
        <v>22202.356889519106</v>
      </c>
      <c r="I50" s="55">
        <v>6</v>
      </c>
      <c r="J50" s="56">
        <f t="shared" si="5"/>
        <v>22202.356889519106</v>
      </c>
      <c r="K50" s="69">
        <f t="shared" si="1"/>
        <v>0</v>
      </c>
      <c r="L50" s="91">
        <v>100</v>
      </c>
      <c r="M50" s="71">
        <f t="shared" si="2"/>
        <v>22202.356889519106</v>
      </c>
      <c r="N50" s="56">
        <f t="shared" si="3"/>
        <v>0</v>
      </c>
      <c r="O50" s="92" t="s">
        <v>1185</v>
      </c>
      <c r="P50" s="79">
        <v>737.71</v>
      </c>
      <c r="Q50" s="93">
        <f t="shared" si="4"/>
        <v>22940.066889519105</v>
      </c>
      <c r="R50" s="47"/>
      <c r="S50" s="47"/>
    </row>
    <row r="51" spans="1:19" s="39" customFormat="1" ht="15.75" customHeight="1">
      <c r="A51" s="40" t="s">
        <v>528</v>
      </c>
      <c r="B51" s="84" t="s">
        <v>71</v>
      </c>
      <c r="C51" s="85" t="s">
        <v>1026</v>
      </c>
      <c r="D51" s="86" t="s">
        <v>1027</v>
      </c>
      <c r="E51" s="84" t="s">
        <v>983</v>
      </c>
      <c r="F51" s="100">
        <v>200010150584720</v>
      </c>
      <c r="G51" s="102">
        <v>50000</v>
      </c>
      <c r="H51" s="90">
        <f t="shared" si="0"/>
        <v>48057.049544413647</v>
      </c>
      <c r="I51" s="55">
        <v>6</v>
      </c>
      <c r="J51" s="56">
        <f t="shared" si="5"/>
        <v>48057.049544413647</v>
      </c>
      <c r="K51" s="69">
        <f t="shared" si="1"/>
        <v>0</v>
      </c>
      <c r="L51" s="91">
        <v>94</v>
      </c>
      <c r="M51" s="71">
        <f t="shared" si="2"/>
        <v>45173.626571748828</v>
      </c>
      <c r="N51" s="56">
        <f t="shared" si="3"/>
        <v>2883.4229726648191</v>
      </c>
      <c r="O51" s="92"/>
      <c r="P51" s="79">
        <v>4000</v>
      </c>
      <c r="Q51" s="93">
        <f t="shared" si="4"/>
        <v>49173.626571748828</v>
      </c>
      <c r="R51" s="47"/>
      <c r="S51" s="47"/>
    </row>
    <row r="52" spans="1:19" s="39" customFormat="1" ht="15.75" customHeight="1">
      <c r="A52" s="40" t="s">
        <v>529</v>
      </c>
      <c r="B52" s="84" t="s">
        <v>72</v>
      </c>
      <c r="C52" s="85" t="s">
        <v>1026</v>
      </c>
      <c r="D52" s="86" t="s">
        <v>1027</v>
      </c>
      <c r="E52" s="84" t="s">
        <v>984</v>
      </c>
      <c r="F52" s="100">
        <v>200010150587824</v>
      </c>
      <c r="G52" s="102">
        <v>31500</v>
      </c>
      <c r="H52" s="90">
        <f t="shared" si="0"/>
        <v>30275.941212980597</v>
      </c>
      <c r="I52" s="55">
        <v>5</v>
      </c>
      <c r="J52" s="56">
        <f t="shared" si="5"/>
        <v>25229.951010817163</v>
      </c>
      <c r="K52" s="69">
        <f t="shared" si="1"/>
        <v>5045.9902021634334</v>
      </c>
      <c r="L52" s="91">
        <v>98</v>
      </c>
      <c r="M52" s="71">
        <f t="shared" si="2"/>
        <v>24725.351990600819</v>
      </c>
      <c r="N52" s="56">
        <f t="shared" si="3"/>
        <v>504.5990202163448</v>
      </c>
      <c r="O52" s="92"/>
      <c r="P52" s="79"/>
      <c r="Q52" s="93">
        <f t="shared" si="4"/>
        <v>24725.351990600819</v>
      </c>
      <c r="R52" s="47"/>
      <c r="S52" s="47"/>
    </row>
    <row r="53" spans="1:19" s="39" customFormat="1" ht="15.75" customHeight="1">
      <c r="A53" s="40" t="s">
        <v>530</v>
      </c>
      <c r="B53" s="84" t="s">
        <v>73</v>
      </c>
      <c r="C53" s="85" t="s">
        <v>1026</v>
      </c>
      <c r="D53" s="86" t="s">
        <v>1027</v>
      </c>
      <c r="E53" s="84" t="s">
        <v>984</v>
      </c>
      <c r="F53" s="100">
        <v>200010150275275</v>
      </c>
      <c r="G53" s="102">
        <v>23256.45</v>
      </c>
      <c r="H53" s="90">
        <f t="shared" si="0"/>
        <v>22352.727397543578</v>
      </c>
      <c r="I53" s="55">
        <v>6</v>
      </c>
      <c r="J53" s="56">
        <f t="shared" si="5"/>
        <v>22352.727397543578</v>
      </c>
      <c r="K53" s="69">
        <f t="shared" si="1"/>
        <v>0</v>
      </c>
      <c r="L53" s="91">
        <v>98</v>
      </c>
      <c r="M53" s="71">
        <f t="shared" si="2"/>
        <v>21905.672849592705</v>
      </c>
      <c r="N53" s="56">
        <f t="shared" si="3"/>
        <v>447.0545479508728</v>
      </c>
      <c r="O53" s="92"/>
      <c r="P53" s="79">
        <v>1000</v>
      </c>
      <c r="Q53" s="93">
        <f t="shared" si="4"/>
        <v>22905.672849592705</v>
      </c>
      <c r="R53" s="47"/>
      <c r="S53" s="47"/>
    </row>
    <row r="54" spans="1:19" s="39" customFormat="1" ht="15.75" customHeight="1">
      <c r="A54" s="40" t="s">
        <v>531</v>
      </c>
      <c r="B54" s="84" t="s">
        <v>74</v>
      </c>
      <c r="C54" s="85" t="s">
        <v>1026</v>
      </c>
      <c r="D54" s="86" t="s">
        <v>1027</v>
      </c>
      <c r="E54" s="84" t="s">
        <v>984</v>
      </c>
      <c r="F54" s="100">
        <v>200010150744667</v>
      </c>
      <c r="G54" s="102">
        <v>27100</v>
      </c>
      <c r="H54" s="90">
        <f t="shared" si="0"/>
        <v>26046.920853072199</v>
      </c>
      <c r="I54" s="55">
        <v>6</v>
      </c>
      <c r="J54" s="56">
        <f t="shared" si="5"/>
        <v>26046.920853072195</v>
      </c>
      <c r="K54" s="69">
        <f t="shared" si="1"/>
        <v>0</v>
      </c>
      <c r="L54" s="91">
        <v>98</v>
      </c>
      <c r="M54" s="71">
        <f t="shared" si="2"/>
        <v>25525.982436010752</v>
      </c>
      <c r="N54" s="56">
        <f t="shared" si="3"/>
        <v>520.93841706144303</v>
      </c>
      <c r="O54" s="92"/>
      <c r="P54" s="79">
        <v>1000</v>
      </c>
      <c r="Q54" s="93">
        <f t="shared" si="4"/>
        <v>26525.982436010752</v>
      </c>
      <c r="R54" s="47"/>
      <c r="S54" s="47"/>
    </row>
    <row r="55" spans="1:19" s="39" customFormat="1" ht="15.75" customHeight="1">
      <c r="A55" s="40" t="s">
        <v>532</v>
      </c>
      <c r="B55" s="84" t="s">
        <v>75</v>
      </c>
      <c r="C55" s="85" t="s">
        <v>1026</v>
      </c>
      <c r="D55" s="86" t="s">
        <v>1027</v>
      </c>
      <c r="E55" s="84" t="s">
        <v>985</v>
      </c>
      <c r="F55" s="103">
        <v>200010150585596</v>
      </c>
      <c r="G55" s="102">
        <v>16630.900000000001</v>
      </c>
      <c r="H55" s="90">
        <f t="shared" si="0"/>
        <v>15984.639705363783</v>
      </c>
      <c r="I55" s="55">
        <v>6</v>
      </c>
      <c r="J55" s="56">
        <f t="shared" si="5"/>
        <v>15984.639705363785</v>
      </c>
      <c r="K55" s="69">
        <f t="shared" si="1"/>
        <v>0</v>
      </c>
      <c r="L55" s="91">
        <v>100</v>
      </c>
      <c r="M55" s="71">
        <f t="shared" si="2"/>
        <v>15984.639705363785</v>
      </c>
      <c r="N55" s="56">
        <f t="shared" si="3"/>
        <v>0</v>
      </c>
      <c r="O55" s="92" t="s">
        <v>1185</v>
      </c>
      <c r="P55" s="79">
        <v>559.34</v>
      </c>
      <c r="Q55" s="93">
        <f t="shared" si="4"/>
        <v>16543.979705363785</v>
      </c>
      <c r="R55" s="47"/>
      <c r="S55" s="47"/>
    </row>
    <row r="56" spans="1:19" s="39" customFormat="1" ht="15.75" customHeight="1">
      <c r="A56" s="40" t="s">
        <v>533</v>
      </c>
      <c r="B56" s="84" t="s">
        <v>76</v>
      </c>
      <c r="C56" s="85" t="s">
        <v>1026</v>
      </c>
      <c r="D56" s="86" t="s">
        <v>1027</v>
      </c>
      <c r="E56" s="84" t="s">
        <v>986</v>
      </c>
      <c r="F56" s="100">
        <v>200010150593876</v>
      </c>
      <c r="G56" s="102">
        <v>34000</v>
      </c>
      <c r="H56" s="90">
        <f t="shared" si="0"/>
        <v>32678.793690201281</v>
      </c>
      <c r="I56" s="55">
        <v>4</v>
      </c>
      <c r="J56" s="56">
        <f t="shared" si="5"/>
        <v>21785.862460134187</v>
      </c>
      <c r="K56" s="69">
        <f t="shared" si="1"/>
        <v>10892.931230067094</v>
      </c>
      <c r="L56" s="91">
        <v>100</v>
      </c>
      <c r="M56" s="71">
        <f t="shared" si="2"/>
        <v>21785.862460134187</v>
      </c>
      <c r="N56" s="56">
        <f t="shared" si="3"/>
        <v>0</v>
      </c>
      <c r="O56" s="92" t="s">
        <v>1185</v>
      </c>
      <c r="P56" s="79"/>
      <c r="Q56" s="93">
        <f t="shared" si="4"/>
        <v>21785.862460134187</v>
      </c>
      <c r="R56" s="47"/>
      <c r="S56" s="47"/>
    </row>
    <row r="57" spans="1:19" s="39" customFormat="1" ht="15.75" customHeight="1">
      <c r="A57" s="40" t="s">
        <v>534</v>
      </c>
      <c r="B57" s="84" t="s">
        <v>77</v>
      </c>
      <c r="C57" s="85" t="s">
        <v>1026</v>
      </c>
      <c r="D57" s="86" t="s">
        <v>1027</v>
      </c>
      <c r="E57" s="84" t="s">
        <v>978</v>
      </c>
      <c r="F57" s="100">
        <v>200010150605418</v>
      </c>
      <c r="G57" s="102">
        <v>36300</v>
      </c>
      <c r="H57" s="90">
        <f t="shared" si="0"/>
        <v>34889.417969244307</v>
      </c>
      <c r="I57" s="55">
        <v>6</v>
      </c>
      <c r="J57" s="56">
        <f t="shared" si="5"/>
        <v>34889.417969244307</v>
      </c>
      <c r="K57" s="69">
        <f t="shared" si="1"/>
        <v>0</v>
      </c>
      <c r="L57" s="91">
        <v>100</v>
      </c>
      <c r="M57" s="71">
        <f t="shared" si="2"/>
        <v>34889.417969244307</v>
      </c>
      <c r="N57" s="56">
        <f t="shared" si="3"/>
        <v>0</v>
      </c>
      <c r="O57" s="92" t="s">
        <v>1185</v>
      </c>
      <c r="P57" s="79">
        <v>1000</v>
      </c>
      <c r="Q57" s="93">
        <f t="shared" si="4"/>
        <v>35889.417969244307</v>
      </c>
      <c r="R57" s="47"/>
      <c r="S57" s="47"/>
    </row>
    <row r="58" spans="1:19" s="39" customFormat="1" ht="15.75" customHeight="1">
      <c r="A58" s="40" t="s">
        <v>535</v>
      </c>
      <c r="B58" s="84" t="s">
        <v>78</v>
      </c>
      <c r="C58" s="85" t="s">
        <v>1026</v>
      </c>
      <c r="D58" s="86" t="s">
        <v>1027</v>
      </c>
      <c r="E58" s="84" t="s">
        <v>968</v>
      </c>
      <c r="F58" s="100">
        <v>200010150630771</v>
      </c>
      <c r="G58" s="102">
        <v>21916.400000000001</v>
      </c>
      <c r="H58" s="90">
        <f t="shared" si="0"/>
        <v>21064.750412703746</v>
      </c>
      <c r="I58" s="55">
        <v>6</v>
      </c>
      <c r="J58" s="56">
        <f t="shared" si="5"/>
        <v>21064.750412703746</v>
      </c>
      <c r="K58" s="69">
        <f t="shared" si="1"/>
        <v>0</v>
      </c>
      <c r="L58" s="91">
        <v>100</v>
      </c>
      <c r="M58" s="71">
        <f t="shared" si="2"/>
        <v>21064.750412703746</v>
      </c>
      <c r="N58" s="56">
        <f t="shared" si="3"/>
        <v>0</v>
      </c>
      <c r="O58" s="92" t="s">
        <v>1185</v>
      </c>
      <c r="P58" s="79"/>
      <c r="Q58" s="93">
        <f t="shared" si="4"/>
        <v>21064.750412703746</v>
      </c>
      <c r="R58" s="47"/>
      <c r="S58" s="47"/>
    </row>
    <row r="59" spans="1:19" s="39" customFormat="1" ht="15.75" customHeight="1">
      <c r="A59" s="40" t="s">
        <v>536</v>
      </c>
      <c r="B59" s="84" t="s">
        <v>79</v>
      </c>
      <c r="C59" s="85" t="s">
        <v>1026</v>
      </c>
      <c r="D59" s="86" t="s">
        <v>1027</v>
      </c>
      <c r="E59" s="84" t="s">
        <v>968</v>
      </c>
      <c r="F59" s="94">
        <v>200010150706647</v>
      </c>
      <c r="G59" s="102">
        <v>19000</v>
      </c>
      <c r="H59" s="90">
        <f t="shared" si="0"/>
        <v>18261.678826877189</v>
      </c>
      <c r="I59" s="55">
        <v>6</v>
      </c>
      <c r="J59" s="56">
        <f t="shared" si="5"/>
        <v>18261.678826877189</v>
      </c>
      <c r="K59" s="69">
        <f t="shared" si="1"/>
        <v>0</v>
      </c>
      <c r="L59" s="91">
        <v>96</v>
      </c>
      <c r="M59" s="71">
        <f t="shared" si="2"/>
        <v>17531.2116738021</v>
      </c>
      <c r="N59" s="56">
        <f t="shared" si="3"/>
        <v>730.4671530750893</v>
      </c>
      <c r="O59" s="92"/>
      <c r="P59" s="79">
        <v>1000</v>
      </c>
      <c r="Q59" s="93">
        <f t="shared" si="4"/>
        <v>18531.2116738021</v>
      </c>
      <c r="R59" s="47"/>
      <c r="S59" s="47"/>
    </row>
    <row r="60" spans="1:19" s="39" customFormat="1" ht="15.75" customHeight="1">
      <c r="A60" s="40" t="s">
        <v>537</v>
      </c>
      <c r="B60" s="84" t="s">
        <v>80</v>
      </c>
      <c r="C60" s="85" t="s">
        <v>1026</v>
      </c>
      <c r="D60" s="86" t="s">
        <v>1027</v>
      </c>
      <c r="E60" s="84" t="s">
        <v>968</v>
      </c>
      <c r="F60" s="94">
        <v>200019600857594</v>
      </c>
      <c r="G60" s="102">
        <v>19000</v>
      </c>
      <c r="H60" s="90">
        <f t="shared" si="0"/>
        <v>18261.678826877189</v>
      </c>
      <c r="I60" s="55">
        <v>6</v>
      </c>
      <c r="J60" s="56">
        <f t="shared" si="5"/>
        <v>18261.678826877189</v>
      </c>
      <c r="K60" s="69">
        <f t="shared" si="1"/>
        <v>0</v>
      </c>
      <c r="L60" s="91">
        <v>100</v>
      </c>
      <c r="M60" s="71">
        <f t="shared" si="2"/>
        <v>18261.678826877189</v>
      </c>
      <c r="N60" s="56">
        <f t="shared" si="3"/>
        <v>0</v>
      </c>
      <c r="O60" s="92" t="s">
        <v>1185</v>
      </c>
      <c r="P60" s="79">
        <v>639.01</v>
      </c>
      <c r="Q60" s="93">
        <f t="shared" si="4"/>
        <v>18900.688826877187</v>
      </c>
      <c r="R60" s="47"/>
      <c r="S60" s="47"/>
    </row>
    <row r="61" spans="1:19" s="39" customFormat="1" ht="15.75" customHeight="1">
      <c r="A61" s="40" t="s">
        <v>538</v>
      </c>
      <c r="B61" s="84" t="s">
        <v>81</v>
      </c>
      <c r="C61" s="85" t="s">
        <v>1026</v>
      </c>
      <c r="D61" s="86" t="s">
        <v>1027</v>
      </c>
      <c r="E61" s="84" t="s">
        <v>968</v>
      </c>
      <c r="F61" s="94">
        <v>200012600496339</v>
      </c>
      <c r="G61" s="102">
        <v>19000</v>
      </c>
      <c r="H61" s="90">
        <f t="shared" si="0"/>
        <v>18261.678826877189</v>
      </c>
      <c r="I61" s="55">
        <v>6</v>
      </c>
      <c r="J61" s="56">
        <f t="shared" si="5"/>
        <v>18261.678826877189</v>
      </c>
      <c r="K61" s="69">
        <f t="shared" si="1"/>
        <v>0</v>
      </c>
      <c r="L61" s="91">
        <v>100</v>
      </c>
      <c r="M61" s="71">
        <f t="shared" si="2"/>
        <v>18261.678826877189</v>
      </c>
      <c r="N61" s="56">
        <f t="shared" si="3"/>
        <v>0</v>
      </c>
      <c r="O61" s="92" t="s">
        <v>1185</v>
      </c>
      <c r="P61" s="79">
        <v>639.01</v>
      </c>
      <c r="Q61" s="93">
        <f t="shared" si="4"/>
        <v>18900.688826877187</v>
      </c>
      <c r="R61" s="47"/>
      <c r="S61" s="47"/>
    </row>
    <row r="62" spans="1:19" s="39" customFormat="1" ht="15.75" customHeight="1">
      <c r="A62" s="40" t="s">
        <v>539</v>
      </c>
      <c r="B62" s="84" t="s">
        <v>1166</v>
      </c>
      <c r="C62" s="85" t="s">
        <v>1026</v>
      </c>
      <c r="D62" s="86" t="s">
        <v>1027</v>
      </c>
      <c r="E62" s="84" t="s">
        <v>968</v>
      </c>
      <c r="F62" s="94">
        <v>200019601087202</v>
      </c>
      <c r="G62" s="102">
        <v>28000</v>
      </c>
      <c r="H62" s="90">
        <f t="shared" si="0"/>
        <v>26911.947744871642</v>
      </c>
      <c r="I62" s="55">
        <v>6</v>
      </c>
      <c r="J62" s="56">
        <f t="shared" si="5"/>
        <v>26911.947744871642</v>
      </c>
      <c r="K62" s="69">
        <f t="shared" si="1"/>
        <v>0</v>
      </c>
      <c r="L62" s="91">
        <v>98</v>
      </c>
      <c r="M62" s="71">
        <f t="shared" si="2"/>
        <v>26373.708789974207</v>
      </c>
      <c r="N62" s="56">
        <f t="shared" si="3"/>
        <v>538.23895489743518</v>
      </c>
      <c r="O62" s="92"/>
      <c r="P62" s="79">
        <v>1000</v>
      </c>
      <c r="Q62" s="93">
        <f t="shared" si="4"/>
        <v>27373.708789974207</v>
      </c>
      <c r="R62" s="47"/>
      <c r="S62" s="47"/>
    </row>
    <row r="63" spans="1:19" s="39" customFormat="1" ht="15.75" customHeight="1">
      <c r="A63" s="40" t="s">
        <v>540</v>
      </c>
      <c r="B63" s="84" t="s">
        <v>82</v>
      </c>
      <c r="C63" s="85" t="s">
        <v>1026</v>
      </c>
      <c r="D63" s="86" t="s">
        <v>1027</v>
      </c>
      <c r="E63" s="84" t="s">
        <v>968</v>
      </c>
      <c r="F63" s="100">
        <v>200019601382802</v>
      </c>
      <c r="G63" s="102">
        <v>30000</v>
      </c>
      <c r="H63" s="90">
        <f t="shared" si="0"/>
        <v>28834.229726648191</v>
      </c>
      <c r="I63" s="55">
        <v>6</v>
      </c>
      <c r="J63" s="56">
        <f t="shared" si="5"/>
        <v>28834.229726648191</v>
      </c>
      <c r="K63" s="69">
        <f t="shared" si="1"/>
        <v>0</v>
      </c>
      <c r="L63" s="91">
        <v>100</v>
      </c>
      <c r="M63" s="71">
        <f t="shared" si="2"/>
        <v>28834.229726648191</v>
      </c>
      <c r="N63" s="56">
        <f t="shared" si="3"/>
        <v>0</v>
      </c>
      <c r="O63" s="92" t="s">
        <v>1185</v>
      </c>
      <c r="P63" s="79">
        <v>1008.97</v>
      </c>
      <c r="Q63" s="93">
        <f t="shared" si="4"/>
        <v>29843.199726648192</v>
      </c>
      <c r="R63" s="47"/>
      <c r="S63" s="47"/>
    </row>
    <row r="64" spans="1:19" s="39" customFormat="1" ht="15.75" customHeight="1">
      <c r="A64" s="40" t="s">
        <v>541</v>
      </c>
      <c r="B64" s="84" t="s">
        <v>83</v>
      </c>
      <c r="C64" s="85" t="s">
        <v>1026</v>
      </c>
      <c r="D64" s="86" t="s">
        <v>1027</v>
      </c>
      <c r="E64" s="84" t="s">
        <v>968</v>
      </c>
      <c r="F64" s="94">
        <v>200019601346401</v>
      </c>
      <c r="G64" s="102">
        <v>19000</v>
      </c>
      <c r="H64" s="90">
        <f t="shared" si="0"/>
        <v>18261.678826877189</v>
      </c>
      <c r="I64" s="55">
        <v>6</v>
      </c>
      <c r="J64" s="56">
        <f t="shared" si="5"/>
        <v>18261.678826877189</v>
      </c>
      <c r="K64" s="69">
        <f t="shared" si="1"/>
        <v>0</v>
      </c>
      <c r="L64" s="91">
        <v>91</v>
      </c>
      <c r="M64" s="71">
        <f t="shared" si="2"/>
        <v>16618.127732458244</v>
      </c>
      <c r="N64" s="56">
        <f t="shared" si="3"/>
        <v>1643.5510944189446</v>
      </c>
      <c r="O64" s="92"/>
      <c r="P64" s="79">
        <v>2000</v>
      </c>
      <c r="Q64" s="93">
        <f t="shared" si="4"/>
        <v>18618.127732458244</v>
      </c>
      <c r="R64" s="47"/>
      <c r="S64" s="47"/>
    </row>
    <row r="65" spans="1:19" s="39" customFormat="1" ht="15.75" customHeight="1">
      <c r="A65" s="40" t="s">
        <v>542</v>
      </c>
      <c r="B65" s="84" t="s">
        <v>84</v>
      </c>
      <c r="C65" s="85" t="s">
        <v>1026</v>
      </c>
      <c r="D65" s="86" t="s">
        <v>1027</v>
      </c>
      <c r="E65" s="84" t="s">
        <v>968</v>
      </c>
      <c r="F65" s="100">
        <v>200019601381515</v>
      </c>
      <c r="G65" s="102">
        <v>19000</v>
      </c>
      <c r="H65" s="90">
        <f t="shared" si="0"/>
        <v>18261.678826877189</v>
      </c>
      <c r="I65" s="55">
        <v>6</v>
      </c>
      <c r="J65" s="56">
        <f t="shared" si="5"/>
        <v>18261.678826877189</v>
      </c>
      <c r="K65" s="69">
        <f t="shared" si="1"/>
        <v>0</v>
      </c>
      <c r="L65" s="91">
        <v>100</v>
      </c>
      <c r="M65" s="71">
        <f t="shared" si="2"/>
        <v>18261.678826877189</v>
      </c>
      <c r="N65" s="56">
        <f t="shared" si="3"/>
        <v>0</v>
      </c>
      <c r="O65" s="92" t="s">
        <v>1185</v>
      </c>
      <c r="P65" s="79">
        <v>639.01</v>
      </c>
      <c r="Q65" s="93">
        <f t="shared" si="4"/>
        <v>18900.688826877187</v>
      </c>
      <c r="R65" s="47"/>
      <c r="S65" s="47"/>
    </row>
    <row r="66" spans="1:19" s="39" customFormat="1" ht="15.75" customHeight="1">
      <c r="A66" s="40" t="s">
        <v>543</v>
      </c>
      <c r="B66" s="84" t="s">
        <v>85</v>
      </c>
      <c r="C66" s="85" t="s">
        <v>1026</v>
      </c>
      <c r="D66" s="86" t="s">
        <v>1027</v>
      </c>
      <c r="E66" s="84" t="s">
        <v>968</v>
      </c>
      <c r="F66" s="94">
        <v>200019601404013</v>
      </c>
      <c r="G66" s="102">
        <v>19000</v>
      </c>
      <c r="H66" s="90">
        <f t="shared" si="0"/>
        <v>18261.678826877189</v>
      </c>
      <c r="I66" s="55">
        <v>6</v>
      </c>
      <c r="J66" s="56">
        <f t="shared" si="5"/>
        <v>18261.678826877189</v>
      </c>
      <c r="K66" s="69">
        <f t="shared" si="1"/>
        <v>0</v>
      </c>
      <c r="L66" s="91">
        <v>100</v>
      </c>
      <c r="M66" s="71">
        <f t="shared" si="2"/>
        <v>18261.678826877189</v>
      </c>
      <c r="N66" s="56">
        <f t="shared" si="3"/>
        <v>0</v>
      </c>
      <c r="O66" s="92" t="s">
        <v>1185</v>
      </c>
      <c r="P66" s="79">
        <v>639.01</v>
      </c>
      <c r="Q66" s="93">
        <f t="shared" si="4"/>
        <v>18900.688826877187</v>
      </c>
      <c r="R66" s="47"/>
      <c r="S66" s="47"/>
    </row>
    <row r="67" spans="1:19" s="39" customFormat="1" ht="15.75" customHeight="1">
      <c r="A67" s="40" t="s">
        <v>544</v>
      </c>
      <c r="B67" s="84" t="s">
        <v>86</v>
      </c>
      <c r="C67" s="85" t="s">
        <v>1026</v>
      </c>
      <c r="D67" s="86" t="s">
        <v>1027</v>
      </c>
      <c r="E67" s="84" t="s">
        <v>968</v>
      </c>
      <c r="F67" s="94">
        <v>200019601469412</v>
      </c>
      <c r="G67" s="102">
        <v>19000</v>
      </c>
      <c r="H67" s="90">
        <f t="shared" si="0"/>
        <v>18261.678826877189</v>
      </c>
      <c r="I67" s="55">
        <v>6</v>
      </c>
      <c r="J67" s="56">
        <f t="shared" si="5"/>
        <v>18261.678826877189</v>
      </c>
      <c r="K67" s="69">
        <f t="shared" si="1"/>
        <v>0</v>
      </c>
      <c r="L67" s="91">
        <v>100</v>
      </c>
      <c r="M67" s="71">
        <f t="shared" si="2"/>
        <v>18261.678826877189</v>
      </c>
      <c r="N67" s="56">
        <f t="shared" si="3"/>
        <v>0</v>
      </c>
      <c r="O67" s="92" t="s">
        <v>1185</v>
      </c>
      <c r="P67" s="79">
        <v>639.01</v>
      </c>
      <c r="Q67" s="93">
        <f t="shared" si="4"/>
        <v>18900.688826877187</v>
      </c>
      <c r="R67" s="47"/>
      <c r="S67" s="47"/>
    </row>
    <row r="68" spans="1:19" s="39" customFormat="1" ht="15.75" customHeight="1">
      <c r="A68" s="40" t="s">
        <v>545</v>
      </c>
      <c r="B68" s="84" t="s">
        <v>87</v>
      </c>
      <c r="C68" s="85" t="s">
        <v>1026</v>
      </c>
      <c r="D68" s="86" t="s">
        <v>1027</v>
      </c>
      <c r="E68" s="84" t="s">
        <v>968</v>
      </c>
      <c r="F68" s="100">
        <v>200019601709371</v>
      </c>
      <c r="G68" s="102">
        <v>19000</v>
      </c>
      <c r="H68" s="90">
        <f t="shared" si="0"/>
        <v>18261.678826877189</v>
      </c>
      <c r="I68" s="55">
        <v>6</v>
      </c>
      <c r="J68" s="56">
        <f t="shared" si="5"/>
        <v>18261.678826877189</v>
      </c>
      <c r="K68" s="69">
        <f t="shared" si="1"/>
        <v>0</v>
      </c>
      <c r="L68" s="91">
        <v>100</v>
      </c>
      <c r="M68" s="71">
        <f t="shared" si="2"/>
        <v>18261.678826877189</v>
      </c>
      <c r="N68" s="56">
        <f t="shared" si="3"/>
        <v>0</v>
      </c>
      <c r="O68" s="92" t="s">
        <v>1185</v>
      </c>
      <c r="P68" s="79">
        <v>639.01</v>
      </c>
      <c r="Q68" s="93">
        <f t="shared" si="4"/>
        <v>18900.688826877187</v>
      </c>
      <c r="R68" s="47"/>
      <c r="S68" s="47"/>
    </row>
    <row r="69" spans="1:19" s="39" customFormat="1" ht="15.75" customHeight="1">
      <c r="A69" s="40" t="s">
        <v>546</v>
      </c>
      <c r="B69" s="84" t="s">
        <v>88</v>
      </c>
      <c r="C69" s="85" t="s">
        <v>1026</v>
      </c>
      <c r="D69" s="86" t="s">
        <v>1027</v>
      </c>
      <c r="E69" s="84" t="s">
        <v>968</v>
      </c>
      <c r="F69" s="94">
        <v>200019601935480</v>
      </c>
      <c r="G69" s="102">
        <v>30000</v>
      </c>
      <c r="H69" s="90">
        <f t="shared" si="0"/>
        <v>28834.229726648191</v>
      </c>
      <c r="I69" s="55">
        <v>6</v>
      </c>
      <c r="J69" s="56">
        <f t="shared" si="5"/>
        <v>28834.229726648191</v>
      </c>
      <c r="K69" s="69">
        <f t="shared" si="1"/>
        <v>0</v>
      </c>
      <c r="L69" s="91">
        <v>100</v>
      </c>
      <c r="M69" s="71">
        <f t="shared" si="2"/>
        <v>28834.229726648191</v>
      </c>
      <c r="N69" s="56">
        <f t="shared" si="3"/>
        <v>0</v>
      </c>
      <c r="O69" s="92" t="s">
        <v>1185</v>
      </c>
      <c r="P69" s="79">
        <v>1008.97</v>
      </c>
      <c r="Q69" s="93">
        <f t="shared" si="4"/>
        <v>29843.199726648192</v>
      </c>
      <c r="R69" s="47"/>
      <c r="S69" s="47"/>
    </row>
    <row r="70" spans="1:19" s="39" customFormat="1" ht="15.75" customHeight="1">
      <c r="A70" s="40" t="s">
        <v>547</v>
      </c>
      <c r="B70" s="84" t="s">
        <v>89</v>
      </c>
      <c r="C70" s="85" t="s">
        <v>1026</v>
      </c>
      <c r="D70" s="86" t="s">
        <v>1027</v>
      </c>
      <c r="E70" s="84" t="s">
        <v>987</v>
      </c>
      <c r="F70" s="104">
        <v>200019601736483</v>
      </c>
      <c r="G70" s="102">
        <v>19000</v>
      </c>
      <c r="H70" s="90">
        <f t="shared" si="0"/>
        <v>18261.678826877189</v>
      </c>
      <c r="I70" s="55">
        <v>6</v>
      </c>
      <c r="J70" s="56">
        <f t="shared" si="5"/>
        <v>18261.678826877189</v>
      </c>
      <c r="K70" s="69">
        <f t="shared" si="1"/>
        <v>0</v>
      </c>
      <c r="L70" s="91">
        <v>100</v>
      </c>
      <c r="M70" s="71">
        <f t="shared" si="2"/>
        <v>18261.678826877189</v>
      </c>
      <c r="N70" s="56">
        <f t="shared" si="3"/>
        <v>0</v>
      </c>
      <c r="O70" s="92" t="s">
        <v>1185</v>
      </c>
      <c r="P70" s="79">
        <v>639.01</v>
      </c>
      <c r="Q70" s="93">
        <f t="shared" si="4"/>
        <v>18900.688826877187</v>
      </c>
      <c r="R70" s="47"/>
      <c r="S70" s="47"/>
    </row>
    <row r="71" spans="1:19" s="39" customFormat="1" ht="15.75" customHeight="1">
      <c r="A71" s="40" t="s">
        <v>548</v>
      </c>
      <c r="B71" s="84" t="s">
        <v>90</v>
      </c>
      <c r="C71" s="85" t="s">
        <v>1026</v>
      </c>
      <c r="D71" s="86" t="s">
        <v>1027</v>
      </c>
      <c r="E71" s="84" t="s">
        <v>968</v>
      </c>
      <c r="F71" s="94">
        <v>200019600811062</v>
      </c>
      <c r="G71" s="102">
        <v>19000</v>
      </c>
      <c r="H71" s="90">
        <f t="shared" si="0"/>
        <v>18261.678826877189</v>
      </c>
      <c r="I71" s="55">
        <v>6</v>
      </c>
      <c r="J71" s="56">
        <f t="shared" si="5"/>
        <v>18261.678826877189</v>
      </c>
      <c r="K71" s="69">
        <f t="shared" si="1"/>
        <v>0</v>
      </c>
      <c r="L71" s="91">
        <v>100</v>
      </c>
      <c r="M71" s="71">
        <f t="shared" si="2"/>
        <v>18261.678826877189</v>
      </c>
      <c r="N71" s="56">
        <f t="shared" si="3"/>
        <v>0</v>
      </c>
      <c r="O71" s="92" t="s">
        <v>1185</v>
      </c>
      <c r="P71" s="79">
        <v>639.01</v>
      </c>
      <c r="Q71" s="93">
        <f t="shared" si="4"/>
        <v>18900.688826877187</v>
      </c>
      <c r="R71" s="47"/>
      <c r="S71" s="47"/>
    </row>
    <row r="72" spans="1:19" s="39" customFormat="1" ht="15.75" customHeight="1">
      <c r="A72" s="40" t="s">
        <v>549</v>
      </c>
      <c r="B72" s="84" t="s">
        <v>91</v>
      </c>
      <c r="C72" s="85" t="s">
        <v>1026</v>
      </c>
      <c r="D72" s="86" t="s">
        <v>1027</v>
      </c>
      <c r="E72" s="84" t="s">
        <v>988</v>
      </c>
      <c r="F72" s="104">
        <v>200010150587303</v>
      </c>
      <c r="G72" s="102">
        <v>50000</v>
      </c>
      <c r="H72" s="90">
        <f t="shared" si="0"/>
        <v>48057.049544413647</v>
      </c>
      <c r="I72" s="55">
        <v>6</v>
      </c>
      <c r="J72" s="56">
        <f t="shared" si="5"/>
        <v>48057.049544413647</v>
      </c>
      <c r="K72" s="69">
        <f t="shared" si="1"/>
        <v>0</v>
      </c>
      <c r="L72" s="91">
        <v>95</v>
      </c>
      <c r="M72" s="71">
        <f t="shared" si="2"/>
        <v>45654.197067192959</v>
      </c>
      <c r="N72" s="56">
        <f t="shared" si="3"/>
        <v>2402.8524772206874</v>
      </c>
      <c r="O72" s="92"/>
      <c r="P72" s="79">
        <v>3000</v>
      </c>
      <c r="Q72" s="93">
        <f t="shared" si="4"/>
        <v>48654.197067192959</v>
      </c>
      <c r="R72" s="47"/>
      <c r="S72" s="47"/>
    </row>
    <row r="73" spans="1:19" s="39" customFormat="1" ht="15.75" customHeight="1">
      <c r="A73" s="40" t="s">
        <v>550</v>
      </c>
      <c r="B73" s="84" t="s">
        <v>92</v>
      </c>
      <c r="C73" s="85" t="s">
        <v>1026</v>
      </c>
      <c r="D73" s="86" t="s">
        <v>1027</v>
      </c>
      <c r="E73" s="84" t="s">
        <v>989</v>
      </c>
      <c r="F73" s="94">
        <v>200010150591108</v>
      </c>
      <c r="G73" s="102">
        <v>25900</v>
      </c>
      <c r="H73" s="90">
        <f t="shared" si="0"/>
        <v>24893.551664006271</v>
      </c>
      <c r="I73" s="55">
        <v>6</v>
      </c>
      <c r="J73" s="56">
        <f t="shared" si="5"/>
        <v>24893.551664006271</v>
      </c>
      <c r="K73" s="69">
        <f t="shared" si="1"/>
        <v>0</v>
      </c>
      <c r="L73" s="91">
        <v>89</v>
      </c>
      <c r="M73" s="71">
        <f t="shared" si="2"/>
        <v>22155.260980965581</v>
      </c>
      <c r="N73" s="56">
        <f t="shared" si="3"/>
        <v>2738.2906830406901</v>
      </c>
      <c r="O73" s="92"/>
      <c r="P73" s="79"/>
      <c r="Q73" s="93">
        <f t="shared" si="4"/>
        <v>22155.260980965581</v>
      </c>
      <c r="R73" s="47"/>
      <c r="S73" s="47"/>
    </row>
    <row r="74" spans="1:19" s="39" customFormat="1" ht="15.75" customHeight="1">
      <c r="A74" s="40" t="s">
        <v>551</v>
      </c>
      <c r="B74" s="84" t="s">
        <v>93</v>
      </c>
      <c r="C74" s="85" t="s">
        <v>1026</v>
      </c>
      <c r="D74" s="86" t="s">
        <v>1027</v>
      </c>
      <c r="E74" s="84" t="s">
        <v>990</v>
      </c>
      <c r="F74" s="104">
        <v>200010150591014</v>
      </c>
      <c r="G74" s="102">
        <v>50000</v>
      </c>
      <c r="H74" s="90">
        <f t="shared" si="0"/>
        <v>48057.049544413647</v>
      </c>
      <c r="I74" s="55">
        <v>6</v>
      </c>
      <c r="J74" s="56">
        <f t="shared" si="5"/>
        <v>48057.049544413647</v>
      </c>
      <c r="K74" s="69">
        <f t="shared" si="1"/>
        <v>0</v>
      </c>
      <c r="L74" s="91">
        <v>100</v>
      </c>
      <c r="M74" s="71">
        <f t="shared" si="2"/>
        <v>48057.049544413647</v>
      </c>
      <c r="N74" s="56">
        <f t="shared" si="3"/>
        <v>0</v>
      </c>
      <c r="O74" s="92" t="s">
        <v>1185</v>
      </c>
      <c r="P74" s="79">
        <v>1000</v>
      </c>
      <c r="Q74" s="93">
        <f t="shared" si="4"/>
        <v>49057.049544413647</v>
      </c>
      <c r="R74" s="47"/>
      <c r="S74" s="47"/>
    </row>
    <row r="75" spans="1:19" s="39" customFormat="1" ht="15.75" customHeight="1">
      <c r="A75" s="40" t="s">
        <v>552</v>
      </c>
      <c r="B75" s="84" t="s">
        <v>94</v>
      </c>
      <c r="C75" s="85" t="s">
        <v>1026</v>
      </c>
      <c r="D75" s="86" t="s">
        <v>1027</v>
      </c>
      <c r="E75" s="84" t="s">
        <v>990</v>
      </c>
      <c r="F75" s="104">
        <v>200010150605324</v>
      </c>
      <c r="G75" s="102">
        <v>50000</v>
      </c>
      <c r="H75" s="90">
        <f t="shared" si="0"/>
        <v>48057.049544413647</v>
      </c>
      <c r="I75" s="55">
        <v>6</v>
      </c>
      <c r="J75" s="56">
        <f t="shared" si="5"/>
        <v>48057.049544413647</v>
      </c>
      <c r="K75" s="69">
        <f t="shared" si="1"/>
        <v>0</v>
      </c>
      <c r="L75" s="91">
        <v>100</v>
      </c>
      <c r="M75" s="71">
        <f t="shared" si="2"/>
        <v>48057.049544413647</v>
      </c>
      <c r="N75" s="56">
        <f t="shared" si="3"/>
        <v>0</v>
      </c>
      <c r="O75" s="92" t="s">
        <v>1185</v>
      </c>
      <c r="P75" s="79">
        <v>1000</v>
      </c>
      <c r="Q75" s="93">
        <f t="shared" si="4"/>
        <v>49057.049544413647</v>
      </c>
      <c r="R75" s="47"/>
      <c r="S75" s="47"/>
    </row>
    <row r="76" spans="1:19" s="39" customFormat="1" ht="15.75" customHeight="1">
      <c r="A76" s="40" t="s">
        <v>553</v>
      </c>
      <c r="B76" s="84" t="s">
        <v>95</v>
      </c>
      <c r="C76" s="85" t="s">
        <v>1026</v>
      </c>
      <c r="D76" s="86" t="s">
        <v>1027</v>
      </c>
      <c r="E76" s="84" t="s">
        <v>968</v>
      </c>
      <c r="F76" s="94">
        <v>200010150606352</v>
      </c>
      <c r="G76" s="102">
        <v>30000</v>
      </c>
      <c r="H76" s="90">
        <f t="shared" si="0"/>
        <v>28834.229726648191</v>
      </c>
      <c r="I76" s="55">
        <v>6</v>
      </c>
      <c r="J76" s="56">
        <f t="shared" si="5"/>
        <v>28834.229726648191</v>
      </c>
      <c r="K76" s="69">
        <f t="shared" si="1"/>
        <v>0</v>
      </c>
      <c r="L76" s="91">
        <v>100</v>
      </c>
      <c r="M76" s="71">
        <f t="shared" si="2"/>
        <v>28834.229726648191</v>
      </c>
      <c r="N76" s="56">
        <f t="shared" si="3"/>
        <v>0</v>
      </c>
      <c r="O76" s="92" t="s">
        <v>1185</v>
      </c>
      <c r="P76" s="79">
        <v>1008.97</v>
      </c>
      <c r="Q76" s="93">
        <f t="shared" si="4"/>
        <v>29843.199726648192</v>
      </c>
      <c r="R76" s="47"/>
      <c r="S76" s="47"/>
    </row>
    <row r="77" spans="1:19" s="39" customFormat="1" ht="15.75" customHeight="1">
      <c r="A77" s="40" t="s">
        <v>554</v>
      </c>
      <c r="B77" s="84" t="s">
        <v>96</v>
      </c>
      <c r="C77" s="85" t="s">
        <v>1026</v>
      </c>
      <c r="D77" s="86" t="s">
        <v>1027</v>
      </c>
      <c r="E77" s="84" t="s">
        <v>968</v>
      </c>
      <c r="F77" s="104">
        <v>200010150624431</v>
      </c>
      <c r="G77" s="102">
        <v>23037</v>
      </c>
      <c r="H77" s="90">
        <f t="shared" ref="H77:H140" si="6">+G77*C$9/100</f>
        <v>22141.805007093142</v>
      </c>
      <c r="I77" s="55">
        <v>6</v>
      </c>
      <c r="J77" s="56">
        <f t="shared" si="5"/>
        <v>22141.805007093142</v>
      </c>
      <c r="K77" s="69">
        <f t="shared" si="1"/>
        <v>0</v>
      </c>
      <c r="L77" s="91">
        <v>100</v>
      </c>
      <c r="M77" s="71">
        <f t="shared" si="2"/>
        <v>22141.805007093142</v>
      </c>
      <c r="N77" s="56">
        <f t="shared" si="3"/>
        <v>0</v>
      </c>
      <c r="O77" s="92" t="s">
        <v>1185</v>
      </c>
      <c r="P77" s="79">
        <v>774.7</v>
      </c>
      <c r="Q77" s="93">
        <f t="shared" si="4"/>
        <v>22916.505007093143</v>
      </c>
      <c r="R77" s="47"/>
      <c r="S77" s="47"/>
    </row>
    <row r="78" spans="1:19" s="39" customFormat="1" ht="15.75" customHeight="1">
      <c r="A78" s="40" t="s">
        <v>555</v>
      </c>
      <c r="B78" s="84" t="s">
        <v>97</v>
      </c>
      <c r="C78" s="85" t="s">
        <v>1026</v>
      </c>
      <c r="D78" s="86" t="s">
        <v>1027</v>
      </c>
      <c r="E78" s="84" t="s">
        <v>968</v>
      </c>
      <c r="F78" s="104">
        <v>200010150593274</v>
      </c>
      <c r="G78" s="102">
        <v>20200</v>
      </c>
      <c r="H78" s="90">
        <f t="shared" si="6"/>
        <v>19415.048015943117</v>
      </c>
      <c r="I78" s="55">
        <v>6</v>
      </c>
      <c r="J78" s="56">
        <f t="shared" ref="J78:J138" si="7">+H78/6*I78</f>
        <v>19415.048015943117</v>
      </c>
      <c r="K78" s="69">
        <f t="shared" si="1"/>
        <v>0</v>
      </c>
      <c r="L78" s="91">
        <v>100</v>
      </c>
      <c r="M78" s="71">
        <f t="shared" si="2"/>
        <v>19415.048015943117</v>
      </c>
      <c r="N78" s="56">
        <f t="shared" si="3"/>
        <v>0</v>
      </c>
      <c r="O78" s="92" t="s">
        <v>1185</v>
      </c>
      <c r="P78" s="79">
        <v>645.1</v>
      </c>
      <c r="Q78" s="93">
        <f t="shared" si="4"/>
        <v>20060.148015943116</v>
      </c>
      <c r="R78" s="47"/>
      <c r="S78" s="47"/>
    </row>
    <row r="79" spans="1:19" s="39" customFormat="1" ht="15.75" customHeight="1">
      <c r="A79" s="40" t="s">
        <v>556</v>
      </c>
      <c r="B79" s="84" t="s">
        <v>98</v>
      </c>
      <c r="C79" s="85" t="s">
        <v>1026</v>
      </c>
      <c r="D79" s="86" t="s">
        <v>1027</v>
      </c>
      <c r="E79" s="84" t="s">
        <v>968</v>
      </c>
      <c r="F79" s="94">
        <v>200010150584636</v>
      </c>
      <c r="G79" s="102">
        <v>25900</v>
      </c>
      <c r="H79" s="90">
        <f t="shared" si="6"/>
        <v>24893.551664006271</v>
      </c>
      <c r="I79" s="55">
        <v>6</v>
      </c>
      <c r="J79" s="56">
        <f t="shared" si="7"/>
        <v>24893.551664006271</v>
      </c>
      <c r="K79" s="69">
        <f t="shared" si="1"/>
        <v>0</v>
      </c>
      <c r="L79" s="91">
        <v>100</v>
      </c>
      <c r="M79" s="71">
        <f t="shared" si="2"/>
        <v>24893.551664006271</v>
      </c>
      <c r="N79" s="56">
        <f t="shared" si="3"/>
        <v>0</v>
      </c>
      <c r="O79" s="92" t="s">
        <v>1185</v>
      </c>
      <c r="P79" s="79">
        <v>827.13</v>
      </c>
      <c r="Q79" s="93">
        <f t="shared" si="4"/>
        <v>25720.681664006272</v>
      </c>
      <c r="R79" s="47"/>
      <c r="S79" s="47"/>
    </row>
    <row r="80" spans="1:19" s="39" customFormat="1" ht="15.75" customHeight="1">
      <c r="A80" s="40" t="s">
        <v>557</v>
      </c>
      <c r="B80" s="84" t="s">
        <v>99</v>
      </c>
      <c r="C80" s="85" t="s">
        <v>1026</v>
      </c>
      <c r="D80" s="86" t="s">
        <v>1027</v>
      </c>
      <c r="E80" s="84" t="s">
        <v>968</v>
      </c>
      <c r="F80" s="104">
        <v>200010150633480</v>
      </c>
      <c r="G80" s="102">
        <v>18700</v>
      </c>
      <c r="H80" s="90">
        <f t="shared" si="6"/>
        <v>17973.336529610708</v>
      </c>
      <c r="I80" s="55">
        <v>6</v>
      </c>
      <c r="J80" s="56">
        <f t="shared" si="7"/>
        <v>17973.336529610708</v>
      </c>
      <c r="K80" s="69">
        <f t="shared" si="1"/>
        <v>0</v>
      </c>
      <c r="L80" s="91">
        <v>100</v>
      </c>
      <c r="M80" s="71">
        <f t="shared" si="2"/>
        <v>17973.336529610708</v>
      </c>
      <c r="N80" s="56">
        <f t="shared" si="3"/>
        <v>0</v>
      </c>
      <c r="O80" s="92" t="s">
        <v>1185</v>
      </c>
      <c r="P80" s="79">
        <v>597.19000000000005</v>
      </c>
      <c r="Q80" s="93">
        <f t="shared" si="4"/>
        <v>18570.526529610706</v>
      </c>
      <c r="R80" s="47"/>
      <c r="S80" s="47"/>
    </row>
    <row r="81" spans="1:19" s="39" customFormat="1" ht="15.75" customHeight="1">
      <c r="A81" s="40" t="s">
        <v>558</v>
      </c>
      <c r="B81" s="84" t="s">
        <v>100</v>
      </c>
      <c r="C81" s="85" t="s">
        <v>1026</v>
      </c>
      <c r="D81" s="86" t="s">
        <v>1027</v>
      </c>
      <c r="E81" s="84" t="s">
        <v>991</v>
      </c>
      <c r="F81" s="104">
        <v>200010150585033</v>
      </c>
      <c r="G81" s="102">
        <v>46489</v>
      </c>
      <c r="H81" s="90">
        <f t="shared" si="6"/>
        <v>44682.483525404918</v>
      </c>
      <c r="I81" s="55">
        <v>6</v>
      </c>
      <c r="J81" s="56">
        <f t="shared" si="7"/>
        <v>44682.483525404918</v>
      </c>
      <c r="K81" s="69">
        <f t="shared" si="1"/>
        <v>0</v>
      </c>
      <c r="L81" s="91">
        <v>92</v>
      </c>
      <c r="M81" s="71">
        <f t="shared" si="2"/>
        <v>41107.884843372529</v>
      </c>
      <c r="N81" s="56">
        <f t="shared" si="3"/>
        <v>3574.5986820323888</v>
      </c>
      <c r="O81" s="92"/>
      <c r="P81" s="79">
        <v>3000</v>
      </c>
      <c r="Q81" s="93">
        <f t="shared" si="4"/>
        <v>44107.884843372529</v>
      </c>
      <c r="R81" s="47"/>
      <c r="S81" s="47"/>
    </row>
    <row r="82" spans="1:19" s="39" customFormat="1" ht="15.75" customHeight="1">
      <c r="A82" s="40" t="s">
        <v>559</v>
      </c>
      <c r="B82" s="84" t="s">
        <v>101</v>
      </c>
      <c r="C82" s="85" t="s">
        <v>1026</v>
      </c>
      <c r="D82" s="86" t="s">
        <v>1027</v>
      </c>
      <c r="E82" s="84" t="s">
        <v>992</v>
      </c>
      <c r="F82" s="104">
        <v>200010150683443</v>
      </c>
      <c r="G82" s="102">
        <v>50000</v>
      </c>
      <c r="H82" s="90">
        <f t="shared" si="6"/>
        <v>48057.049544413647</v>
      </c>
      <c r="I82" s="55">
        <v>6</v>
      </c>
      <c r="J82" s="56">
        <f t="shared" si="7"/>
        <v>48057.049544413647</v>
      </c>
      <c r="K82" s="69">
        <f t="shared" si="1"/>
        <v>0</v>
      </c>
      <c r="L82" s="91">
        <v>92</v>
      </c>
      <c r="M82" s="71">
        <f t="shared" si="2"/>
        <v>44212.48558086055</v>
      </c>
      <c r="N82" s="56">
        <f t="shared" si="3"/>
        <v>3844.563963553097</v>
      </c>
      <c r="O82" s="92"/>
      <c r="P82" s="79">
        <v>5547.09</v>
      </c>
      <c r="Q82" s="93">
        <f t="shared" si="4"/>
        <v>49759.575580860546</v>
      </c>
      <c r="R82" s="47"/>
      <c r="S82" s="47"/>
    </row>
    <row r="83" spans="1:19" s="39" customFormat="1" ht="15.75" customHeight="1">
      <c r="A83" s="40" t="s">
        <v>560</v>
      </c>
      <c r="B83" s="84" t="s">
        <v>102</v>
      </c>
      <c r="C83" s="85" t="s">
        <v>1026</v>
      </c>
      <c r="D83" s="86" t="s">
        <v>1027</v>
      </c>
      <c r="E83" s="84" t="s">
        <v>968</v>
      </c>
      <c r="F83" s="94">
        <v>200010150683469</v>
      </c>
      <c r="G83" s="102">
        <v>23200</v>
      </c>
      <c r="H83" s="90">
        <f t="shared" si="6"/>
        <v>22298.470988607933</v>
      </c>
      <c r="I83" s="55">
        <v>6</v>
      </c>
      <c r="J83" s="56">
        <f t="shared" si="7"/>
        <v>22298.470988607933</v>
      </c>
      <c r="K83" s="69">
        <f t="shared" si="1"/>
        <v>0</v>
      </c>
      <c r="L83" s="91">
        <v>96</v>
      </c>
      <c r="M83" s="71">
        <f t="shared" si="2"/>
        <v>21406.532149063612</v>
      </c>
      <c r="N83" s="56">
        <f t="shared" si="3"/>
        <v>891.93883954432022</v>
      </c>
      <c r="O83" s="92"/>
      <c r="P83" s="79">
        <v>1000</v>
      </c>
      <c r="Q83" s="93">
        <f t="shared" si="4"/>
        <v>22406.532149063612</v>
      </c>
      <c r="R83" s="47"/>
      <c r="S83" s="47"/>
    </row>
    <row r="84" spans="1:19" s="39" customFormat="1" ht="15.75" customHeight="1">
      <c r="A84" s="40" t="s">
        <v>561</v>
      </c>
      <c r="B84" s="84" t="s">
        <v>103</v>
      </c>
      <c r="C84" s="85" t="s">
        <v>1026</v>
      </c>
      <c r="D84" s="86" t="s">
        <v>1027</v>
      </c>
      <c r="E84" s="84" t="s">
        <v>985</v>
      </c>
      <c r="F84" s="94">
        <v>200010150683511</v>
      </c>
      <c r="G84" s="102">
        <v>16900</v>
      </c>
      <c r="H84" s="90">
        <f t="shared" si="6"/>
        <v>16243.282746011815</v>
      </c>
      <c r="I84" s="55">
        <v>6</v>
      </c>
      <c r="J84" s="56">
        <f t="shared" si="7"/>
        <v>16243.282746011815</v>
      </c>
      <c r="K84" s="69">
        <f t="shared" si="1"/>
        <v>0</v>
      </c>
      <c r="L84" s="91">
        <v>100</v>
      </c>
      <c r="M84" s="71">
        <f t="shared" si="2"/>
        <v>16243.282746011815</v>
      </c>
      <c r="N84" s="56">
        <f t="shared" si="3"/>
        <v>0</v>
      </c>
      <c r="O84" s="92" t="s">
        <v>1185</v>
      </c>
      <c r="P84" s="79">
        <v>539.71</v>
      </c>
      <c r="Q84" s="93">
        <f t="shared" si="4"/>
        <v>16782.992746011816</v>
      </c>
      <c r="R84" s="47"/>
      <c r="S84" s="47"/>
    </row>
    <row r="85" spans="1:19" s="39" customFormat="1" ht="15.75" customHeight="1">
      <c r="A85" s="40" t="s">
        <v>562</v>
      </c>
      <c r="B85" s="84" t="s">
        <v>104</v>
      </c>
      <c r="C85" s="85" t="s">
        <v>1026</v>
      </c>
      <c r="D85" s="86" t="s">
        <v>1027</v>
      </c>
      <c r="E85" s="84" t="s">
        <v>968</v>
      </c>
      <c r="F85" s="94">
        <v>200010150703792</v>
      </c>
      <c r="G85" s="102">
        <v>19000</v>
      </c>
      <c r="H85" s="90">
        <f t="shared" si="6"/>
        <v>18261.678826877189</v>
      </c>
      <c r="I85" s="55">
        <v>6</v>
      </c>
      <c r="J85" s="56">
        <f t="shared" si="7"/>
        <v>18261.678826877189</v>
      </c>
      <c r="K85" s="69">
        <f t="shared" si="1"/>
        <v>0</v>
      </c>
      <c r="L85" s="91">
        <v>95</v>
      </c>
      <c r="M85" s="71">
        <f t="shared" si="2"/>
        <v>17348.59488553333</v>
      </c>
      <c r="N85" s="56">
        <f t="shared" si="3"/>
        <v>913.0839413438589</v>
      </c>
      <c r="O85" s="92"/>
      <c r="P85" s="79">
        <v>1000</v>
      </c>
      <c r="Q85" s="93">
        <f t="shared" si="4"/>
        <v>18348.59488553333</v>
      </c>
      <c r="R85" s="47"/>
      <c r="S85" s="47"/>
    </row>
    <row r="86" spans="1:19" s="39" customFormat="1" ht="15.75" customHeight="1">
      <c r="A86" s="40" t="s">
        <v>563</v>
      </c>
      <c r="B86" s="84" t="s">
        <v>105</v>
      </c>
      <c r="C86" s="85" t="s">
        <v>1026</v>
      </c>
      <c r="D86" s="86" t="s">
        <v>1027</v>
      </c>
      <c r="E86" s="84" t="s">
        <v>968</v>
      </c>
      <c r="F86" s="94">
        <v>200010150703792</v>
      </c>
      <c r="G86" s="102">
        <v>19000</v>
      </c>
      <c r="H86" s="90">
        <f t="shared" si="6"/>
        <v>18261.678826877189</v>
      </c>
      <c r="I86" s="55">
        <v>6</v>
      </c>
      <c r="J86" s="56">
        <f t="shared" si="7"/>
        <v>18261.678826877189</v>
      </c>
      <c r="K86" s="69">
        <f t="shared" si="1"/>
        <v>0</v>
      </c>
      <c r="L86" s="91">
        <v>95</v>
      </c>
      <c r="M86" s="71">
        <f t="shared" si="2"/>
        <v>17348.59488553333</v>
      </c>
      <c r="N86" s="56">
        <f t="shared" si="3"/>
        <v>913.0839413438589</v>
      </c>
      <c r="O86" s="92"/>
      <c r="P86" s="79">
        <v>1000</v>
      </c>
      <c r="Q86" s="93">
        <f t="shared" si="4"/>
        <v>18348.59488553333</v>
      </c>
      <c r="R86" s="47"/>
      <c r="S86" s="47"/>
    </row>
    <row r="87" spans="1:19" s="39" customFormat="1" ht="15.75" customHeight="1">
      <c r="A87" s="40" t="s">
        <v>564</v>
      </c>
      <c r="B87" s="84" t="s">
        <v>106</v>
      </c>
      <c r="C87" s="85" t="s">
        <v>1026</v>
      </c>
      <c r="D87" s="86" t="s">
        <v>1027</v>
      </c>
      <c r="E87" s="84" t="s">
        <v>968</v>
      </c>
      <c r="F87" s="94">
        <v>200010150741602</v>
      </c>
      <c r="G87" s="102">
        <v>23037</v>
      </c>
      <c r="H87" s="90">
        <f t="shared" si="6"/>
        <v>22141.805007093142</v>
      </c>
      <c r="I87" s="55">
        <v>6</v>
      </c>
      <c r="J87" s="56">
        <f t="shared" si="7"/>
        <v>22141.805007093142</v>
      </c>
      <c r="K87" s="69">
        <f t="shared" si="1"/>
        <v>0</v>
      </c>
      <c r="L87" s="91">
        <v>96</v>
      </c>
      <c r="M87" s="71">
        <f t="shared" si="2"/>
        <v>21256.132806809415</v>
      </c>
      <c r="N87" s="56">
        <f t="shared" si="3"/>
        <v>885.67220028372685</v>
      </c>
      <c r="O87" s="92"/>
      <c r="P87" s="79">
        <v>1000</v>
      </c>
      <c r="Q87" s="93">
        <f t="shared" si="4"/>
        <v>22256.132806809415</v>
      </c>
      <c r="R87" s="47"/>
      <c r="S87" s="47"/>
    </row>
    <row r="88" spans="1:19" s="39" customFormat="1" ht="15.75" customHeight="1">
      <c r="A88" s="40" t="s">
        <v>565</v>
      </c>
      <c r="B88" s="84" t="s">
        <v>107</v>
      </c>
      <c r="C88" s="85" t="s">
        <v>1026</v>
      </c>
      <c r="D88" s="86" t="s">
        <v>1027</v>
      </c>
      <c r="E88" s="84" t="s">
        <v>968</v>
      </c>
      <c r="F88" s="94">
        <v>200010150764016</v>
      </c>
      <c r="G88" s="102">
        <v>23037</v>
      </c>
      <c r="H88" s="90">
        <f t="shared" si="6"/>
        <v>22141.805007093142</v>
      </c>
      <c r="I88" s="55">
        <v>6</v>
      </c>
      <c r="J88" s="56">
        <f t="shared" si="7"/>
        <v>22141.805007093142</v>
      </c>
      <c r="K88" s="69">
        <f t="shared" si="1"/>
        <v>0</v>
      </c>
      <c r="L88" s="91">
        <v>100</v>
      </c>
      <c r="M88" s="71">
        <f t="shared" si="2"/>
        <v>22141.805007093142</v>
      </c>
      <c r="N88" s="56">
        <f t="shared" si="3"/>
        <v>0</v>
      </c>
      <c r="O88" s="92" t="s">
        <v>1185</v>
      </c>
      <c r="P88" s="79">
        <v>735.7</v>
      </c>
      <c r="Q88" s="93">
        <f t="shared" si="4"/>
        <v>22877.505007093143</v>
      </c>
      <c r="R88" s="47"/>
      <c r="S88" s="47"/>
    </row>
    <row r="89" spans="1:19" s="39" customFormat="1" ht="15.75" customHeight="1">
      <c r="A89" s="40" t="s">
        <v>566</v>
      </c>
      <c r="B89" s="84" t="s">
        <v>108</v>
      </c>
      <c r="C89" s="85" t="s">
        <v>1026</v>
      </c>
      <c r="D89" s="86" t="s">
        <v>1027</v>
      </c>
      <c r="E89" s="84" t="s">
        <v>968</v>
      </c>
      <c r="F89" s="94">
        <v>200010150764045</v>
      </c>
      <c r="G89" s="102">
        <v>19000</v>
      </c>
      <c r="H89" s="90">
        <f t="shared" si="6"/>
        <v>18261.678826877189</v>
      </c>
      <c r="I89" s="55">
        <v>6</v>
      </c>
      <c r="J89" s="56">
        <f t="shared" si="7"/>
        <v>18261.678826877189</v>
      </c>
      <c r="K89" s="69">
        <f t="shared" si="1"/>
        <v>0</v>
      </c>
      <c r="L89" s="91">
        <v>96</v>
      </c>
      <c r="M89" s="71">
        <f t="shared" si="2"/>
        <v>17531.2116738021</v>
      </c>
      <c r="N89" s="56">
        <f t="shared" si="3"/>
        <v>730.4671530750893</v>
      </c>
      <c r="O89" s="92"/>
      <c r="P89" s="79">
        <v>1000</v>
      </c>
      <c r="Q89" s="93">
        <f t="shared" si="4"/>
        <v>18531.2116738021</v>
      </c>
      <c r="R89" s="47"/>
      <c r="S89" s="47"/>
    </row>
    <row r="90" spans="1:19" s="39" customFormat="1" ht="15.75" customHeight="1">
      <c r="A90" s="40" t="s">
        <v>567</v>
      </c>
      <c r="B90" s="84" t="s">
        <v>109</v>
      </c>
      <c r="C90" s="85" t="s">
        <v>1026</v>
      </c>
      <c r="D90" s="86" t="s">
        <v>1027</v>
      </c>
      <c r="E90" s="84" t="s">
        <v>968</v>
      </c>
      <c r="F90" s="94">
        <v>200010150778507</v>
      </c>
      <c r="G90" s="102">
        <v>19000</v>
      </c>
      <c r="H90" s="90">
        <f t="shared" si="6"/>
        <v>18261.678826877189</v>
      </c>
      <c r="I90" s="55">
        <v>6</v>
      </c>
      <c r="J90" s="56">
        <f t="shared" si="7"/>
        <v>18261.678826877189</v>
      </c>
      <c r="K90" s="69">
        <f t="shared" si="1"/>
        <v>0</v>
      </c>
      <c r="L90" s="91">
        <v>96</v>
      </c>
      <c r="M90" s="71">
        <f t="shared" si="2"/>
        <v>17531.2116738021</v>
      </c>
      <c r="N90" s="56">
        <f t="shared" si="3"/>
        <v>730.4671530750893</v>
      </c>
      <c r="O90" s="92"/>
      <c r="P90" s="79">
        <v>1000</v>
      </c>
      <c r="Q90" s="93">
        <f t="shared" si="4"/>
        <v>18531.2116738021</v>
      </c>
      <c r="R90" s="47"/>
      <c r="S90" s="47"/>
    </row>
    <row r="91" spans="1:19" s="39" customFormat="1" ht="15.75" customHeight="1">
      <c r="A91" s="40" t="s">
        <v>568</v>
      </c>
      <c r="B91" s="84" t="s">
        <v>110</v>
      </c>
      <c r="C91" s="85" t="s">
        <v>1026</v>
      </c>
      <c r="D91" s="86" t="s">
        <v>1027</v>
      </c>
      <c r="E91" s="84" t="s">
        <v>968</v>
      </c>
      <c r="F91" s="94">
        <v>200010150778675</v>
      </c>
      <c r="G91" s="102">
        <v>16900</v>
      </c>
      <c r="H91" s="90">
        <f t="shared" si="6"/>
        <v>16243.282746011815</v>
      </c>
      <c r="I91" s="55">
        <v>6</v>
      </c>
      <c r="J91" s="56">
        <f t="shared" si="7"/>
        <v>16243.282746011815</v>
      </c>
      <c r="K91" s="69">
        <f t="shared" si="1"/>
        <v>0</v>
      </c>
      <c r="L91" s="91">
        <v>100</v>
      </c>
      <c r="M91" s="71">
        <f t="shared" si="2"/>
        <v>16243.282746011815</v>
      </c>
      <c r="N91" s="56">
        <f t="shared" si="3"/>
        <v>0</v>
      </c>
      <c r="O91" s="92" t="s">
        <v>1185</v>
      </c>
      <c r="P91" s="79">
        <v>539.71</v>
      </c>
      <c r="Q91" s="93">
        <f t="shared" si="4"/>
        <v>16782.992746011816</v>
      </c>
      <c r="R91" s="47"/>
      <c r="S91" s="47"/>
    </row>
    <row r="92" spans="1:19" s="39" customFormat="1" ht="15.75" customHeight="1">
      <c r="A92" s="40" t="s">
        <v>569</v>
      </c>
      <c r="B92" s="84" t="s">
        <v>111</v>
      </c>
      <c r="C92" s="85" t="s">
        <v>1026</v>
      </c>
      <c r="D92" s="86" t="s">
        <v>1027</v>
      </c>
      <c r="E92" s="84" t="s">
        <v>968</v>
      </c>
      <c r="F92" s="94">
        <v>200012470127967</v>
      </c>
      <c r="G92" s="102">
        <v>35000</v>
      </c>
      <c r="H92" s="90">
        <f t="shared" si="6"/>
        <v>33639.934681089559</v>
      </c>
      <c r="I92" s="55">
        <v>6</v>
      </c>
      <c r="J92" s="56">
        <f t="shared" si="7"/>
        <v>33639.934681089559</v>
      </c>
      <c r="K92" s="69">
        <f t="shared" si="1"/>
        <v>0</v>
      </c>
      <c r="L92" s="91">
        <v>96</v>
      </c>
      <c r="M92" s="71">
        <f t="shared" si="2"/>
        <v>32294.337293845972</v>
      </c>
      <c r="N92" s="56">
        <f t="shared" si="3"/>
        <v>1345.5973872435861</v>
      </c>
      <c r="O92" s="92"/>
      <c r="P92" s="79">
        <v>1000</v>
      </c>
      <c r="Q92" s="93">
        <f t="shared" si="4"/>
        <v>33294.337293845972</v>
      </c>
      <c r="R92" s="47"/>
      <c r="S92" s="47"/>
    </row>
    <row r="93" spans="1:19" s="39" customFormat="1" ht="15.75" customHeight="1">
      <c r="A93" s="40" t="s">
        <v>570</v>
      </c>
      <c r="B93" s="84" t="s">
        <v>112</v>
      </c>
      <c r="C93" s="85" t="s">
        <v>1026</v>
      </c>
      <c r="D93" s="86" t="s">
        <v>1027</v>
      </c>
      <c r="E93" s="84" t="s">
        <v>968</v>
      </c>
      <c r="F93" s="94">
        <v>200019600238874</v>
      </c>
      <c r="G93" s="102">
        <v>19000</v>
      </c>
      <c r="H93" s="90">
        <f t="shared" si="6"/>
        <v>18261.678826877189</v>
      </c>
      <c r="I93" s="55">
        <v>6</v>
      </c>
      <c r="J93" s="56">
        <f t="shared" si="7"/>
        <v>18261.678826877189</v>
      </c>
      <c r="K93" s="69">
        <f t="shared" si="1"/>
        <v>0</v>
      </c>
      <c r="L93" s="91">
        <v>96</v>
      </c>
      <c r="M93" s="71">
        <f t="shared" si="2"/>
        <v>17531.2116738021</v>
      </c>
      <c r="N93" s="56">
        <f t="shared" si="3"/>
        <v>730.4671530750893</v>
      </c>
      <c r="O93" s="92"/>
      <c r="P93" s="79">
        <v>1000</v>
      </c>
      <c r="Q93" s="93">
        <f t="shared" si="4"/>
        <v>18531.2116738021</v>
      </c>
      <c r="R93" s="47"/>
      <c r="S93" s="47"/>
    </row>
    <row r="94" spans="1:19" s="39" customFormat="1" ht="15.75" customHeight="1">
      <c r="A94" s="40" t="s">
        <v>571</v>
      </c>
      <c r="B94" s="84" t="s">
        <v>113</v>
      </c>
      <c r="C94" s="85" t="s">
        <v>1026</v>
      </c>
      <c r="D94" s="86" t="s">
        <v>1027</v>
      </c>
      <c r="E94" s="84" t="s">
        <v>968</v>
      </c>
      <c r="F94" s="94">
        <v>200019600631626</v>
      </c>
      <c r="G94" s="102">
        <v>19000</v>
      </c>
      <c r="H94" s="90">
        <f t="shared" si="6"/>
        <v>18261.678826877189</v>
      </c>
      <c r="I94" s="55">
        <v>6</v>
      </c>
      <c r="J94" s="56">
        <f t="shared" si="7"/>
        <v>18261.678826877189</v>
      </c>
      <c r="K94" s="69">
        <f t="shared" si="1"/>
        <v>0</v>
      </c>
      <c r="L94" s="91">
        <v>100</v>
      </c>
      <c r="M94" s="71">
        <f t="shared" si="2"/>
        <v>18261.678826877189</v>
      </c>
      <c r="N94" s="56">
        <f t="shared" si="3"/>
        <v>0</v>
      </c>
      <c r="O94" s="92" t="s">
        <v>1185</v>
      </c>
      <c r="P94" s="79">
        <v>606.77</v>
      </c>
      <c r="Q94" s="93">
        <f t="shared" si="4"/>
        <v>18868.448826877189</v>
      </c>
      <c r="R94" s="47"/>
      <c r="S94" s="47"/>
    </row>
    <row r="95" spans="1:19" s="39" customFormat="1" ht="15.75" customHeight="1">
      <c r="A95" s="40" t="s">
        <v>572</v>
      </c>
      <c r="B95" s="84" t="s">
        <v>114</v>
      </c>
      <c r="C95" s="85" t="s">
        <v>1026</v>
      </c>
      <c r="D95" s="86" t="s">
        <v>1027</v>
      </c>
      <c r="E95" s="84" t="s">
        <v>968</v>
      </c>
      <c r="F95" s="94">
        <v>200019600500056</v>
      </c>
      <c r="G95" s="102">
        <v>19000</v>
      </c>
      <c r="H95" s="90">
        <f t="shared" si="6"/>
        <v>18261.678826877189</v>
      </c>
      <c r="I95" s="55">
        <v>6</v>
      </c>
      <c r="J95" s="56">
        <f t="shared" si="7"/>
        <v>18261.678826877189</v>
      </c>
      <c r="K95" s="69">
        <f t="shared" si="1"/>
        <v>0</v>
      </c>
      <c r="L95" s="91">
        <v>96</v>
      </c>
      <c r="M95" s="71">
        <f t="shared" si="2"/>
        <v>17531.2116738021</v>
      </c>
      <c r="N95" s="56">
        <f t="shared" si="3"/>
        <v>730.4671530750893</v>
      </c>
      <c r="O95" s="92"/>
      <c r="P95" s="79">
        <v>1000</v>
      </c>
      <c r="Q95" s="93">
        <f t="shared" si="4"/>
        <v>18531.2116738021</v>
      </c>
      <c r="R95" s="47"/>
      <c r="S95" s="47"/>
    </row>
    <row r="96" spans="1:19" s="39" customFormat="1" ht="15.75" customHeight="1">
      <c r="A96" s="40" t="s">
        <v>573</v>
      </c>
      <c r="B96" s="84" t="s">
        <v>115</v>
      </c>
      <c r="C96" s="85" t="s">
        <v>1026</v>
      </c>
      <c r="D96" s="86" t="s">
        <v>1027</v>
      </c>
      <c r="E96" s="84" t="s">
        <v>968</v>
      </c>
      <c r="F96" s="94">
        <v>200019600483100</v>
      </c>
      <c r="G96" s="102">
        <v>19000</v>
      </c>
      <c r="H96" s="90">
        <f t="shared" si="6"/>
        <v>18261.678826877189</v>
      </c>
      <c r="I96" s="55">
        <v>6</v>
      </c>
      <c r="J96" s="56">
        <f t="shared" si="7"/>
        <v>18261.678826877189</v>
      </c>
      <c r="K96" s="69">
        <f t="shared" si="1"/>
        <v>0</v>
      </c>
      <c r="L96" s="91">
        <v>100</v>
      </c>
      <c r="M96" s="71">
        <f t="shared" si="2"/>
        <v>18261.678826877189</v>
      </c>
      <c r="N96" s="56">
        <f t="shared" si="3"/>
        <v>0</v>
      </c>
      <c r="O96" s="92" t="s">
        <v>1185</v>
      </c>
      <c r="P96" s="79">
        <v>606.77</v>
      </c>
      <c r="Q96" s="93">
        <f t="shared" si="4"/>
        <v>18868.448826877189</v>
      </c>
      <c r="R96" s="47"/>
      <c r="S96" s="47"/>
    </row>
    <row r="97" spans="1:19" s="39" customFormat="1" ht="15.75" customHeight="1">
      <c r="A97" s="40" t="s">
        <v>574</v>
      </c>
      <c r="B97" s="84" t="s">
        <v>116</v>
      </c>
      <c r="C97" s="85" t="s">
        <v>1026</v>
      </c>
      <c r="D97" s="86" t="s">
        <v>1027</v>
      </c>
      <c r="E97" s="84" t="s">
        <v>968</v>
      </c>
      <c r="F97" s="94">
        <v>200010150764045</v>
      </c>
      <c r="G97" s="102">
        <v>14611.3</v>
      </c>
      <c r="H97" s="90">
        <f t="shared" si="6"/>
        <v>14043.519360165821</v>
      </c>
      <c r="I97" s="55">
        <v>3</v>
      </c>
      <c r="J97" s="56">
        <f t="shared" si="7"/>
        <v>7021.7596800829106</v>
      </c>
      <c r="K97" s="69">
        <f t="shared" si="1"/>
        <v>7021.7596800829106</v>
      </c>
      <c r="L97" s="91">
        <v>100</v>
      </c>
      <c r="M97" s="71">
        <f t="shared" si="2"/>
        <v>7021.7596800829106</v>
      </c>
      <c r="N97" s="56">
        <f t="shared" si="3"/>
        <v>0</v>
      </c>
      <c r="O97" s="92" t="s">
        <v>1185</v>
      </c>
      <c r="P97" s="79"/>
      <c r="Q97" s="93">
        <f t="shared" si="4"/>
        <v>7021.7596800829106</v>
      </c>
      <c r="R97" s="47"/>
      <c r="S97" s="47"/>
    </row>
    <row r="98" spans="1:19" s="39" customFormat="1" ht="15.75" customHeight="1">
      <c r="A98" s="40" t="s">
        <v>575</v>
      </c>
      <c r="B98" s="84" t="s">
        <v>117</v>
      </c>
      <c r="C98" s="85" t="s">
        <v>1026</v>
      </c>
      <c r="D98" s="86" t="s">
        <v>1027</v>
      </c>
      <c r="E98" s="84" t="s">
        <v>968</v>
      </c>
      <c r="F98" s="94">
        <v>200019601362158</v>
      </c>
      <c r="G98" s="102">
        <v>16900</v>
      </c>
      <c r="H98" s="90">
        <f t="shared" si="6"/>
        <v>16243.282746011815</v>
      </c>
      <c r="I98" s="55">
        <v>6</v>
      </c>
      <c r="J98" s="56">
        <f t="shared" si="7"/>
        <v>16243.282746011815</v>
      </c>
      <c r="K98" s="69">
        <f t="shared" si="1"/>
        <v>0</v>
      </c>
      <c r="L98" s="91">
        <v>100</v>
      </c>
      <c r="M98" s="71">
        <f t="shared" si="2"/>
        <v>16243.282746011815</v>
      </c>
      <c r="N98" s="56">
        <f t="shared" si="3"/>
        <v>0</v>
      </c>
      <c r="O98" s="92" t="s">
        <v>1185</v>
      </c>
      <c r="P98" s="79">
        <v>539.71</v>
      </c>
      <c r="Q98" s="93">
        <f t="shared" si="4"/>
        <v>16782.992746011816</v>
      </c>
      <c r="R98" s="47"/>
      <c r="S98" s="47"/>
    </row>
    <row r="99" spans="1:19" s="39" customFormat="1" ht="15.75" customHeight="1">
      <c r="A99" s="40" t="s">
        <v>576</v>
      </c>
      <c r="B99" s="84" t="s">
        <v>118</v>
      </c>
      <c r="C99" s="85" t="s">
        <v>1026</v>
      </c>
      <c r="D99" s="86" t="s">
        <v>1027</v>
      </c>
      <c r="E99" s="84" t="s">
        <v>968</v>
      </c>
      <c r="F99" s="94">
        <v>200010330766360</v>
      </c>
      <c r="G99" s="102">
        <v>19000</v>
      </c>
      <c r="H99" s="90">
        <f t="shared" si="6"/>
        <v>18261.678826877189</v>
      </c>
      <c r="I99" s="55">
        <v>6</v>
      </c>
      <c r="J99" s="56">
        <f t="shared" si="7"/>
        <v>18261.678826877189</v>
      </c>
      <c r="K99" s="69">
        <f t="shared" si="1"/>
        <v>0</v>
      </c>
      <c r="L99" s="91">
        <v>98</v>
      </c>
      <c r="M99" s="71">
        <f t="shared" si="2"/>
        <v>17896.445250339646</v>
      </c>
      <c r="N99" s="56">
        <f t="shared" si="3"/>
        <v>365.23357653754283</v>
      </c>
      <c r="O99" s="92"/>
      <c r="P99" s="79">
        <v>1000</v>
      </c>
      <c r="Q99" s="93">
        <f t="shared" si="4"/>
        <v>18896.445250339646</v>
      </c>
      <c r="R99" s="47"/>
      <c r="S99" s="47"/>
    </row>
    <row r="100" spans="1:19" s="39" customFormat="1" ht="15.75" customHeight="1">
      <c r="A100" s="40" t="s">
        <v>577</v>
      </c>
      <c r="B100" s="84" t="s">
        <v>119</v>
      </c>
      <c r="C100" s="85" t="s">
        <v>1026</v>
      </c>
      <c r="D100" s="86" t="s">
        <v>1027</v>
      </c>
      <c r="E100" s="84" t="s">
        <v>968</v>
      </c>
      <c r="F100" s="94">
        <v>200019601770128</v>
      </c>
      <c r="G100" s="102">
        <v>19000</v>
      </c>
      <c r="H100" s="90">
        <f t="shared" si="6"/>
        <v>18261.678826877189</v>
      </c>
      <c r="I100" s="55">
        <v>6</v>
      </c>
      <c r="J100" s="56">
        <f t="shared" si="7"/>
        <v>18261.678826877189</v>
      </c>
      <c r="K100" s="69">
        <f t="shared" si="1"/>
        <v>0</v>
      </c>
      <c r="L100" s="91">
        <v>95</v>
      </c>
      <c r="M100" s="71">
        <f t="shared" si="2"/>
        <v>17348.59488553333</v>
      </c>
      <c r="N100" s="56">
        <f t="shared" si="3"/>
        <v>913.0839413438589</v>
      </c>
      <c r="O100" s="92"/>
      <c r="P100" s="79">
        <v>1000</v>
      </c>
      <c r="Q100" s="93">
        <f t="shared" si="4"/>
        <v>18348.59488553333</v>
      </c>
      <c r="R100" s="47"/>
      <c r="S100" s="47"/>
    </row>
    <row r="101" spans="1:19" s="39" customFormat="1" ht="15.75" customHeight="1">
      <c r="A101" s="40" t="s">
        <v>578</v>
      </c>
      <c r="B101" s="84" t="s">
        <v>120</v>
      </c>
      <c r="C101" s="85" t="s">
        <v>1026</v>
      </c>
      <c r="D101" s="86" t="s">
        <v>1027</v>
      </c>
      <c r="E101" s="84" t="s">
        <v>968</v>
      </c>
      <c r="F101" s="94">
        <v>200019602090284</v>
      </c>
      <c r="G101" s="102">
        <v>19000</v>
      </c>
      <c r="H101" s="90">
        <f t="shared" si="6"/>
        <v>18261.678826877189</v>
      </c>
      <c r="I101" s="55">
        <v>6</v>
      </c>
      <c r="J101" s="56">
        <f t="shared" si="7"/>
        <v>18261.678826877189</v>
      </c>
      <c r="K101" s="69">
        <f t="shared" si="1"/>
        <v>0</v>
      </c>
      <c r="L101" s="91">
        <v>95</v>
      </c>
      <c r="M101" s="71">
        <f t="shared" si="2"/>
        <v>17348.59488553333</v>
      </c>
      <c r="N101" s="56">
        <f t="shared" si="3"/>
        <v>913.0839413438589</v>
      </c>
      <c r="O101" s="92"/>
      <c r="P101" s="79">
        <v>1000</v>
      </c>
      <c r="Q101" s="93">
        <f t="shared" si="4"/>
        <v>18348.59488553333</v>
      </c>
      <c r="R101" s="47"/>
      <c r="S101" s="47"/>
    </row>
    <row r="102" spans="1:19" s="39" customFormat="1" ht="15.75" customHeight="1">
      <c r="A102" s="40" t="s">
        <v>579</v>
      </c>
      <c r="B102" s="84" t="s">
        <v>121</v>
      </c>
      <c r="C102" s="85" t="s">
        <v>1026</v>
      </c>
      <c r="D102" s="86" t="s">
        <v>1027</v>
      </c>
      <c r="E102" s="84" t="s">
        <v>968</v>
      </c>
      <c r="F102" s="94">
        <v>200019602087276</v>
      </c>
      <c r="G102" s="102">
        <v>19000</v>
      </c>
      <c r="H102" s="90">
        <f t="shared" si="6"/>
        <v>18261.678826877189</v>
      </c>
      <c r="I102" s="55">
        <v>6</v>
      </c>
      <c r="J102" s="56">
        <f t="shared" si="7"/>
        <v>18261.678826877189</v>
      </c>
      <c r="K102" s="69">
        <f t="shared" si="1"/>
        <v>0</v>
      </c>
      <c r="L102" s="91">
        <v>87</v>
      </c>
      <c r="M102" s="71">
        <f t="shared" si="2"/>
        <v>15887.660579383155</v>
      </c>
      <c r="N102" s="56">
        <f t="shared" si="3"/>
        <v>2374.0182474940339</v>
      </c>
      <c r="O102" s="92"/>
      <c r="P102" s="79"/>
      <c r="Q102" s="93">
        <f t="shared" si="4"/>
        <v>15887.660579383155</v>
      </c>
      <c r="R102" s="47"/>
      <c r="S102" s="47"/>
    </row>
    <row r="103" spans="1:19" s="39" customFormat="1" ht="15.75" customHeight="1">
      <c r="A103" s="40" t="s">
        <v>580</v>
      </c>
      <c r="B103" s="84" t="s">
        <v>1177</v>
      </c>
      <c r="C103" s="85" t="s">
        <v>1026</v>
      </c>
      <c r="D103" s="86" t="s">
        <v>1027</v>
      </c>
      <c r="E103" s="84" t="s">
        <v>968</v>
      </c>
      <c r="F103" s="94">
        <v>200019602099647</v>
      </c>
      <c r="G103" s="102">
        <v>19000</v>
      </c>
      <c r="H103" s="90">
        <f t="shared" si="6"/>
        <v>18261.678826877189</v>
      </c>
      <c r="I103" s="55">
        <v>6</v>
      </c>
      <c r="J103" s="56">
        <f t="shared" si="7"/>
        <v>18261.678826877189</v>
      </c>
      <c r="K103" s="69">
        <f t="shared" si="1"/>
        <v>0</v>
      </c>
      <c r="L103" s="91">
        <v>95</v>
      </c>
      <c r="M103" s="71">
        <f t="shared" si="2"/>
        <v>17348.59488553333</v>
      </c>
      <c r="N103" s="56">
        <f t="shared" si="3"/>
        <v>913.0839413438589</v>
      </c>
      <c r="O103" s="92"/>
      <c r="P103" s="79">
        <v>1000</v>
      </c>
      <c r="Q103" s="93">
        <f t="shared" si="4"/>
        <v>18348.59488553333</v>
      </c>
      <c r="R103" s="47"/>
      <c r="S103" s="47"/>
    </row>
    <row r="104" spans="1:19" s="39" customFormat="1" ht="15.75" customHeight="1">
      <c r="A104" s="40" t="s">
        <v>581</v>
      </c>
      <c r="B104" s="84" t="s">
        <v>122</v>
      </c>
      <c r="C104" s="85" t="s">
        <v>1026</v>
      </c>
      <c r="D104" s="86" t="s">
        <v>1027</v>
      </c>
      <c r="E104" s="84" t="s">
        <v>968</v>
      </c>
      <c r="F104" s="94">
        <v>200019602090372</v>
      </c>
      <c r="G104" s="102">
        <v>19000</v>
      </c>
      <c r="H104" s="90">
        <f t="shared" si="6"/>
        <v>18261.678826877189</v>
      </c>
      <c r="I104" s="55">
        <v>6</v>
      </c>
      <c r="J104" s="56">
        <f t="shared" si="7"/>
        <v>18261.678826877189</v>
      </c>
      <c r="K104" s="69">
        <f t="shared" si="1"/>
        <v>0</v>
      </c>
      <c r="L104" s="91">
        <v>96</v>
      </c>
      <c r="M104" s="71">
        <f t="shared" si="2"/>
        <v>17531.2116738021</v>
      </c>
      <c r="N104" s="56">
        <f t="shared" si="3"/>
        <v>730.4671530750893</v>
      </c>
      <c r="O104" s="92"/>
      <c r="P104" s="79">
        <v>1000</v>
      </c>
      <c r="Q104" s="93">
        <f t="shared" si="4"/>
        <v>18531.2116738021</v>
      </c>
      <c r="R104" s="47"/>
      <c r="S104" s="47"/>
    </row>
    <row r="105" spans="1:19" s="39" customFormat="1" ht="15.75" customHeight="1">
      <c r="A105" s="40" t="s">
        <v>582</v>
      </c>
      <c r="B105" s="84" t="s">
        <v>123</v>
      </c>
      <c r="C105" s="85" t="s">
        <v>1026</v>
      </c>
      <c r="D105" s="86" t="s">
        <v>1027</v>
      </c>
      <c r="E105" s="84" t="s">
        <v>968</v>
      </c>
      <c r="F105" s="94">
        <v>200019601786527</v>
      </c>
      <c r="G105" s="102">
        <v>19000</v>
      </c>
      <c r="H105" s="90">
        <f t="shared" si="6"/>
        <v>18261.678826877189</v>
      </c>
      <c r="I105" s="55">
        <v>6</v>
      </c>
      <c r="J105" s="56">
        <f t="shared" si="7"/>
        <v>18261.678826877189</v>
      </c>
      <c r="K105" s="69">
        <f t="shared" si="1"/>
        <v>0</v>
      </c>
      <c r="L105" s="91">
        <v>95</v>
      </c>
      <c r="M105" s="71">
        <f t="shared" si="2"/>
        <v>17348.59488553333</v>
      </c>
      <c r="N105" s="56">
        <f t="shared" si="3"/>
        <v>913.0839413438589</v>
      </c>
      <c r="O105" s="92"/>
      <c r="P105" s="79">
        <v>1000</v>
      </c>
      <c r="Q105" s="93">
        <f t="shared" si="4"/>
        <v>18348.59488553333</v>
      </c>
      <c r="R105" s="47"/>
      <c r="S105" s="47"/>
    </row>
    <row r="106" spans="1:19" s="39" customFormat="1" ht="15.75" customHeight="1">
      <c r="A106" s="40" t="s">
        <v>583</v>
      </c>
      <c r="B106" s="84" t="s">
        <v>124</v>
      </c>
      <c r="C106" s="85" t="s">
        <v>1026</v>
      </c>
      <c r="D106" s="86" t="s">
        <v>1027</v>
      </c>
      <c r="E106" s="84" t="s">
        <v>985</v>
      </c>
      <c r="F106" s="94">
        <v>200010150671507</v>
      </c>
      <c r="G106" s="102">
        <v>30000</v>
      </c>
      <c r="H106" s="90">
        <f t="shared" si="6"/>
        <v>28834.229726648191</v>
      </c>
      <c r="I106" s="55">
        <v>6</v>
      </c>
      <c r="J106" s="56">
        <f t="shared" si="7"/>
        <v>28834.229726648191</v>
      </c>
      <c r="K106" s="69">
        <f t="shared" si="1"/>
        <v>0</v>
      </c>
      <c r="L106" s="91">
        <v>87</v>
      </c>
      <c r="M106" s="71">
        <f t="shared" si="2"/>
        <v>25085.779862183928</v>
      </c>
      <c r="N106" s="56">
        <f t="shared" si="3"/>
        <v>3748.4498644642626</v>
      </c>
      <c r="O106" s="92"/>
      <c r="P106" s="79">
        <v>2500</v>
      </c>
      <c r="Q106" s="93">
        <f t="shared" si="4"/>
        <v>27585.779862183928</v>
      </c>
      <c r="R106" s="47"/>
      <c r="S106" s="47"/>
    </row>
    <row r="107" spans="1:19" s="39" customFormat="1" ht="15.75" customHeight="1">
      <c r="A107" s="40" t="s">
        <v>584</v>
      </c>
      <c r="B107" s="84" t="s">
        <v>125</v>
      </c>
      <c r="C107" s="85" t="s">
        <v>1026</v>
      </c>
      <c r="D107" s="86" t="s">
        <v>1027</v>
      </c>
      <c r="E107" s="84" t="s">
        <v>968</v>
      </c>
      <c r="F107" s="94">
        <v>200010150778523</v>
      </c>
      <c r="G107" s="102">
        <v>19000</v>
      </c>
      <c r="H107" s="90">
        <f t="shared" si="6"/>
        <v>18261.678826877189</v>
      </c>
      <c r="I107" s="55">
        <v>6</v>
      </c>
      <c r="J107" s="56">
        <f t="shared" si="7"/>
        <v>18261.678826877189</v>
      </c>
      <c r="K107" s="69">
        <f t="shared" si="1"/>
        <v>0</v>
      </c>
      <c r="L107" s="91">
        <v>95</v>
      </c>
      <c r="M107" s="71">
        <f t="shared" si="2"/>
        <v>17348.59488553333</v>
      </c>
      <c r="N107" s="56">
        <f t="shared" si="3"/>
        <v>913.0839413438589</v>
      </c>
      <c r="O107" s="92"/>
      <c r="P107" s="79">
        <v>1000</v>
      </c>
      <c r="Q107" s="93">
        <f t="shared" si="4"/>
        <v>18348.59488553333</v>
      </c>
      <c r="R107" s="47"/>
      <c r="S107" s="47"/>
    </row>
    <row r="108" spans="1:19" s="39" customFormat="1" ht="15.75" customHeight="1">
      <c r="A108" s="40" t="s">
        <v>585</v>
      </c>
      <c r="B108" s="84" t="s">
        <v>126</v>
      </c>
      <c r="C108" s="85" t="s">
        <v>1026</v>
      </c>
      <c r="D108" s="86" t="s">
        <v>1027</v>
      </c>
      <c r="E108" s="84" t="s">
        <v>993</v>
      </c>
      <c r="F108" s="94">
        <v>200010150620493</v>
      </c>
      <c r="G108" s="102">
        <v>25104.45</v>
      </c>
      <c r="H108" s="90">
        <f t="shared" si="6"/>
        <v>24128.915948705104</v>
      </c>
      <c r="I108" s="55">
        <v>6</v>
      </c>
      <c r="J108" s="56">
        <f t="shared" si="7"/>
        <v>24128.915948705104</v>
      </c>
      <c r="K108" s="69">
        <f t="shared" si="1"/>
        <v>0</v>
      </c>
      <c r="L108" s="91">
        <v>100</v>
      </c>
      <c r="M108" s="71">
        <f t="shared" si="2"/>
        <v>24128.915948705104</v>
      </c>
      <c r="N108" s="56">
        <f t="shared" si="3"/>
        <v>0</v>
      </c>
      <c r="O108" s="92" t="s">
        <v>1185</v>
      </c>
      <c r="P108" s="79">
        <v>801.72</v>
      </c>
      <c r="Q108" s="93">
        <f t="shared" si="4"/>
        <v>24930.635948705105</v>
      </c>
      <c r="R108" s="47"/>
      <c r="S108" s="47"/>
    </row>
    <row r="109" spans="1:19" s="39" customFormat="1" ht="15.75" customHeight="1">
      <c r="A109" s="40" t="s">
        <v>586</v>
      </c>
      <c r="B109" s="84" t="s">
        <v>127</v>
      </c>
      <c r="C109" s="85" t="s">
        <v>1026</v>
      </c>
      <c r="D109" s="86" t="s">
        <v>1027</v>
      </c>
      <c r="E109" s="84" t="s">
        <v>994</v>
      </c>
      <c r="F109" s="94">
        <v>200010150591085</v>
      </c>
      <c r="G109" s="102">
        <v>23200</v>
      </c>
      <c r="H109" s="90">
        <f t="shared" si="6"/>
        <v>22298.470988607933</v>
      </c>
      <c r="I109" s="55">
        <v>6</v>
      </c>
      <c r="J109" s="56">
        <f t="shared" si="7"/>
        <v>22298.470988607933</v>
      </c>
      <c r="K109" s="69">
        <f t="shared" si="1"/>
        <v>0</v>
      </c>
      <c r="L109" s="91">
        <v>98</v>
      </c>
      <c r="M109" s="71">
        <f t="shared" si="2"/>
        <v>21852.501568835774</v>
      </c>
      <c r="N109" s="56">
        <f t="shared" si="3"/>
        <v>445.96941977215829</v>
      </c>
      <c r="O109" s="92"/>
      <c r="P109" s="79">
        <v>1000</v>
      </c>
      <c r="Q109" s="93">
        <f t="shared" si="4"/>
        <v>22852.501568835774</v>
      </c>
      <c r="R109" s="47"/>
      <c r="S109" s="47"/>
    </row>
    <row r="110" spans="1:19" s="39" customFormat="1" ht="15.75" customHeight="1">
      <c r="A110" s="40" t="s">
        <v>587</v>
      </c>
      <c r="B110" s="84" t="s">
        <v>128</v>
      </c>
      <c r="C110" s="85" t="s">
        <v>1026</v>
      </c>
      <c r="D110" s="86" t="s">
        <v>1027</v>
      </c>
      <c r="E110" s="84" t="s">
        <v>995</v>
      </c>
      <c r="F110" s="94">
        <v>200010150606378</v>
      </c>
      <c r="G110" s="102">
        <v>25200</v>
      </c>
      <c r="H110" s="90">
        <f t="shared" si="6"/>
        <v>24220.752970384481</v>
      </c>
      <c r="I110" s="55">
        <v>6</v>
      </c>
      <c r="J110" s="56">
        <f t="shared" si="7"/>
        <v>24220.752970384481</v>
      </c>
      <c r="K110" s="69">
        <f t="shared" si="1"/>
        <v>0</v>
      </c>
      <c r="L110" s="91">
        <v>98</v>
      </c>
      <c r="M110" s="71">
        <f t="shared" si="2"/>
        <v>23736.337910976792</v>
      </c>
      <c r="N110" s="56">
        <f t="shared" si="3"/>
        <v>484.41505940768911</v>
      </c>
      <c r="O110" s="92"/>
      <c r="P110" s="79">
        <v>1000</v>
      </c>
      <c r="Q110" s="93">
        <f t="shared" si="4"/>
        <v>24736.337910976792</v>
      </c>
      <c r="R110" s="47"/>
      <c r="S110" s="47"/>
    </row>
    <row r="111" spans="1:19" s="39" customFormat="1" ht="15.75" customHeight="1">
      <c r="A111" s="40" t="s">
        <v>588</v>
      </c>
      <c r="B111" s="84" t="s">
        <v>129</v>
      </c>
      <c r="C111" s="85" t="s">
        <v>1026</v>
      </c>
      <c r="D111" s="86" t="s">
        <v>1027</v>
      </c>
      <c r="E111" s="84" t="s">
        <v>995</v>
      </c>
      <c r="F111" s="94">
        <v>200010150584979</v>
      </c>
      <c r="G111" s="102">
        <v>24057.599999999999</v>
      </c>
      <c r="H111" s="90">
        <f t="shared" si="6"/>
        <v>23122.745502393715</v>
      </c>
      <c r="I111" s="55">
        <v>6</v>
      </c>
      <c r="J111" s="56">
        <f t="shared" si="7"/>
        <v>23122.745502393715</v>
      </c>
      <c r="K111" s="69">
        <f t="shared" si="1"/>
        <v>0</v>
      </c>
      <c r="L111" s="91">
        <v>98</v>
      </c>
      <c r="M111" s="71">
        <f t="shared" si="2"/>
        <v>22660.290592345842</v>
      </c>
      <c r="N111" s="56">
        <f t="shared" si="3"/>
        <v>462.45491004787254</v>
      </c>
      <c r="O111" s="92"/>
      <c r="P111" s="79">
        <v>1000</v>
      </c>
      <c r="Q111" s="93">
        <f t="shared" si="4"/>
        <v>23660.290592345842</v>
      </c>
      <c r="R111" s="47"/>
      <c r="S111" s="47"/>
    </row>
    <row r="112" spans="1:19" s="39" customFormat="1" ht="15.75" customHeight="1">
      <c r="A112" s="40" t="s">
        <v>589</v>
      </c>
      <c r="B112" s="84" t="s">
        <v>130</v>
      </c>
      <c r="C112" s="85" t="s">
        <v>1026</v>
      </c>
      <c r="D112" s="86" t="s">
        <v>1027</v>
      </c>
      <c r="E112" s="84" t="s">
        <v>995</v>
      </c>
      <c r="F112" s="94">
        <v>200010150666606</v>
      </c>
      <c r="G112" s="102">
        <v>25200</v>
      </c>
      <c r="H112" s="90">
        <f t="shared" si="6"/>
        <v>24220.752970384481</v>
      </c>
      <c r="I112" s="55">
        <v>6</v>
      </c>
      <c r="J112" s="56">
        <f t="shared" si="7"/>
        <v>24220.752970384481</v>
      </c>
      <c r="K112" s="69">
        <f t="shared" si="1"/>
        <v>0</v>
      </c>
      <c r="L112" s="91">
        <v>100</v>
      </c>
      <c r="M112" s="71">
        <f t="shared" si="2"/>
        <v>24220.752970384481</v>
      </c>
      <c r="N112" s="56">
        <f t="shared" si="3"/>
        <v>0</v>
      </c>
      <c r="O112" s="92" t="s">
        <v>1185</v>
      </c>
      <c r="P112" s="79">
        <v>804.77</v>
      </c>
      <c r="Q112" s="93">
        <f t="shared" si="4"/>
        <v>25025.522970384482</v>
      </c>
      <c r="R112" s="47"/>
      <c r="S112" s="47"/>
    </row>
    <row r="113" spans="1:19" s="39" customFormat="1" ht="15.75" customHeight="1">
      <c r="A113" s="40" t="s">
        <v>590</v>
      </c>
      <c r="B113" s="84" t="s">
        <v>131</v>
      </c>
      <c r="C113" s="85" t="s">
        <v>1026</v>
      </c>
      <c r="D113" s="86" t="s">
        <v>1027</v>
      </c>
      <c r="E113" s="84" t="s">
        <v>995</v>
      </c>
      <c r="F113" s="94">
        <v>200010150778565</v>
      </c>
      <c r="G113" s="102">
        <v>25200</v>
      </c>
      <c r="H113" s="90">
        <f t="shared" si="6"/>
        <v>24220.752970384481</v>
      </c>
      <c r="I113" s="55">
        <v>6</v>
      </c>
      <c r="J113" s="56">
        <f t="shared" si="7"/>
        <v>24220.752970384481</v>
      </c>
      <c r="K113" s="69">
        <f t="shared" si="1"/>
        <v>0</v>
      </c>
      <c r="L113" s="91">
        <v>98</v>
      </c>
      <c r="M113" s="71">
        <f t="shared" si="2"/>
        <v>23736.337910976792</v>
      </c>
      <c r="N113" s="56">
        <f t="shared" si="3"/>
        <v>484.41505940768911</v>
      </c>
      <c r="O113" s="92"/>
      <c r="P113" s="79">
        <v>1000</v>
      </c>
      <c r="Q113" s="93">
        <f t="shared" si="4"/>
        <v>24736.337910976792</v>
      </c>
      <c r="R113" s="47"/>
      <c r="S113" s="47"/>
    </row>
    <row r="114" spans="1:19" s="39" customFormat="1" ht="15.75" customHeight="1">
      <c r="A114" s="40" t="s">
        <v>591</v>
      </c>
      <c r="B114" s="84" t="s">
        <v>132</v>
      </c>
      <c r="C114" s="85" t="s">
        <v>1026</v>
      </c>
      <c r="D114" s="86" t="s">
        <v>1027</v>
      </c>
      <c r="E114" s="84" t="s">
        <v>996</v>
      </c>
      <c r="F114" s="94">
        <v>200010150803948</v>
      </c>
      <c r="G114" s="102">
        <v>21842.7</v>
      </c>
      <c r="H114" s="90">
        <f t="shared" si="6"/>
        <v>20993.914321675282</v>
      </c>
      <c r="I114" s="55">
        <v>4</v>
      </c>
      <c r="J114" s="56">
        <f t="shared" si="7"/>
        <v>13995.942881116855</v>
      </c>
      <c r="K114" s="69">
        <f t="shared" si="1"/>
        <v>6997.9714405584273</v>
      </c>
      <c r="L114" s="91">
        <v>91</v>
      </c>
      <c r="M114" s="71">
        <f t="shared" si="2"/>
        <v>12736.308021816336</v>
      </c>
      <c r="N114" s="56">
        <f t="shared" si="3"/>
        <v>1259.6348593005187</v>
      </c>
      <c r="O114" s="92"/>
      <c r="P114" s="79">
        <v>5000</v>
      </c>
      <c r="Q114" s="93">
        <f t="shared" si="4"/>
        <v>17736.308021816338</v>
      </c>
      <c r="R114" s="47"/>
      <c r="S114" s="47"/>
    </row>
    <row r="115" spans="1:19" s="39" customFormat="1" ht="15.75" customHeight="1">
      <c r="A115" s="40" t="s">
        <v>592</v>
      </c>
      <c r="B115" s="84" t="s">
        <v>133</v>
      </c>
      <c r="C115" s="85" t="s">
        <v>1026</v>
      </c>
      <c r="D115" s="86" t="s">
        <v>1027</v>
      </c>
      <c r="E115" s="84" t="s">
        <v>995</v>
      </c>
      <c r="F115" s="94">
        <v>200010150803964</v>
      </c>
      <c r="G115" s="102">
        <v>25200</v>
      </c>
      <c r="H115" s="90">
        <f t="shared" si="6"/>
        <v>24220.752970384481</v>
      </c>
      <c r="I115" s="55">
        <v>6</v>
      </c>
      <c r="J115" s="56">
        <f t="shared" si="7"/>
        <v>24220.752970384481</v>
      </c>
      <c r="K115" s="69">
        <f t="shared" si="1"/>
        <v>0</v>
      </c>
      <c r="L115" s="91">
        <v>95</v>
      </c>
      <c r="M115" s="71">
        <f t="shared" si="2"/>
        <v>23009.71532186526</v>
      </c>
      <c r="N115" s="56">
        <f t="shared" si="3"/>
        <v>1211.037648519221</v>
      </c>
      <c r="O115" s="92"/>
      <c r="P115" s="79">
        <v>2065.16</v>
      </c>
      <c r="Q115" s="93">
        <f t="shared" si="4"/>
        <v>25074.87532186526</v>
      </c>
      <c r="R115" s="47"/>
      <c r="S115" s="47"/>
    </row>
    <row r="116" spans="1:19" s="39" customFormat="1" ht="15.75" customHeight="1">
      <c r="A116" s="40" t="s">
        <v>593</v>
      </c>
      <c r="B116" s="84" t="s">
        <v>134</v>
      </c>
      <c r="C116" s="85" t="s">
        <v>1026</v>
      </c>
      <c r="D116" s="86" t="s">
        <v>1027</v>
      </c>
      <c r="E116" s="84" t="s">
        <v>995</v>
      </c>
      <c r="F116" s="94">
        <v>200019600569827</v>
      </c>
      <c r="G116" s="102">
        <v>25200</v>
      </c>
      <c r="H116" s="90">
        <f t="shared" si="6"/>
        <v>24220.752970384481</v>
      </c>
      <c r="I116" s="55">
        <v>6</v>
      </c>
      <c r="J116" s="56">
        <f t="shared" si="7"/>
        <v>24220.752970384481</v>
      </c>
      <c r="K116" s="69">
        <f t="shared" si="1"/>
        <v>0</v>
      </c>
      <c r="L116" s="91">
        <v>89</v>
      </c>
      <c r="M116" s="71">
        <f t="shared" si="2"/>
        <v>21556.470143642189</v>
      </c>
      <c r="N116" s="56">
        <f t="shared" si="3"/>
        <v>2664.2828267422919</v>
      </c>
      <c r="O116" s="92"/>
      <c r="P116" s="79">
        <v>2500</v>
      </c>
      <c r="Q116" s="93">
        <f t="shared" si="4"/>
        <v>24056.470143642189</v>
      </c>
      <c r="R116" s="47"/>
      <c r="S116" s="47"/>
    </row>
    <row r="117" spans="1:19" s="39" customFormat="1" ht="15.75" customHeight="1">
      <c r="A117" s="40" t="s">
        <v>594</v>
      </c>
      <c r="B117" s="84" t="s">
        <v>135</v>
      </c>
      <c r="C117" s="85" t="s">
        <v>1026</v>
      </c>
      <c r="D117" s="86" t="s">
        <v>1027</v>
      </c>
      <c r="E117" s="84" t="s">
        <v>995</v>
      </c>
      <c r="F117" s="94">
        <v>200010131647996</v>
      </c>
      <c r="G117" s="102">
        <v>25200</v>
      </c>
      <c r="H117" s="90">
        <f t="shared" si="6"/>
        <v>24220.752970384481</v>
      </c>
      <c r="I117" s="55">
        <v>6</v>
      </c>
      <c r="J117" s="56">
        <f t="shared" si="7"/>
        <v>24220.752970384481</v>
      </c>
      <c r="K117" s="69">
        <f t="shared" si="1"/>
        <v>0</v>
      </c>
      <c r="L117" s="91">
        <v>91</v>
      </c>
      <c r="M117" s="71">
        <f t="shared" si="2"/>
        <v>22040.885203049878</v>
      </c>
      <c r="N117" s="56">
        <f t="shared" si="3"/>
        <v>2179.8677673346028</v>
      </c>
      <c r="O117" s="92"/>
      <c r="P117" s="79">
        <v>2500</v>
      </c>
      <c r="Q117" s="93">
        <f t="shared" si="4"/>
        <v>24540.885203049878</v>
      </c>
      <c r="R117" s="47"/>
      <c r="S117" s="47"/>
    </row>
    <row r="118" spans="1:19" s="39" customFormat="1" ht="15.75" customHeight="1">
      <c r="A118" s="40" t="s">
        <v>595</v>
      </c>
      <c r="B118" s="84" t="s">
        <v>136</v>
      </c>
      <c r="C118" s="85" t="s">
        <v>1026</v>
      </c>
      <c r="D118" s="86" t="s">
        <v>1027</v>
      </c>
      <c r="E118" s="84" t="s">
        <v>968</v>
      </c>
      <c r="F118" s="94">
        <v>200010150600002</v>
      </c>
      <c r="G118" s="102">
        <v>14300</v>
      </c>
      <c r="H118" s="90">
        <f t="shared" si="6"/>
        <v>13744.316169702304</v>
      </c>
      <c r="I118" s="55">
        <v>6</v>
      </c>
      <c r="J118" s="56">
        <f t="shared" si="7"/>
        <v>13744.316169702304</v>
      </c>
      <c r="K118" s="69">
        <f t="shared" si="1"/>
        <v>0</v>
      </c>
      <c r="L118" s="91">
        <v>93</v>
      </c>
      <c r="M118" s="71">
        <f t="shared" si="2"/>
        <v>12782.214037823143</v>
      </c>
      <c r="N118" s="56">
        <f t="shared" si="3"/>
        <v>962.10213187916088</v>
      </c>
      <c r="O118" s="92"/>
      <c r="P118" s="79">
        <v>1517.79</v>
      </c>
      <c r="Q118" s="93">
        <f t="shared" si="4"/>
        <v>14300.004037823142</v>
      </c>
      <c r="R118" s="47"/>
      <c r="S118" s="47"/>
    </row>
    <row r="119" spans="1:19" s="39" customFormat="1" ht="15.75" customHeight="1">
      <c r="A119" s="40" t="s">
        <v>596</v>
      </c>
      <c r="B119" s="84" t="s">
        <v>137</v>
      </c>
      <c r="C119" s="85" t="s">
        <v>1026</v>
      </c>
      <c r="D119" s="86" t="s">
        <v>1027</v>
      </c>
      <c r="E119" s="84" t="s">
        <v>981</v>
      </c>
      <c r="F119" s="94">
        <v>200010150616876</v>
      </c>
      <c r="G119" s="102">
        <v>50000</v>
      </c>
      <c r="H119" s="90">
        <f t="shared" si="6"/>
        <v>48057.049544413647</v>
      </c>
      <c r="I119" s="55">
        <v>6</v>
      </c>
      <c r="J119" s="56">
        <f t="shared" si="7"/>
        <v>48057.049544413647</v>
      </c>
      <c r="K119" s="69">
        <f t="shared" si="1"/>
        <v>0</v>
      </c>
      <c r="L119" s="91">
        <v>100</v>
      </c>
      <c r="M119" s="71">
        <f t="shared" si="2"/>
        <v>48057.049544413647</v>
      </c>
      <c r="N119" s="56">
        <f t="shared" si="3"/>
        <v>0</v>
      </c>
      <c r="O119" s="92" t="s">
        <v>1185</v>
      </c>
      <c r="P119" s="79">
        <v>1681.62</v>
      </c>
      <c r="Q119" s="93">
        <f t="shared" si="4"/>
        <v>49738.669544413649</v>
      </c>
      <c r="R119" s="47"/>
      <c r="S119" s="47"/>
    </row>
    <row r="120" spans="1:19" s="39" customFormat="1" ht="15.75" customHeight="1">
      <c r="A120" s="40" t="s">
        <v>597</v>
      </c>
      <c r="B120" s="84" t="s">
        <v>138</v>
      </c>
      <c r="C120" s="85" t="s">
        <v>1026</v>
      </c>
      <c r="D120" s="86" t="s">
        <v>1027</v>
      </c>
      <c r="E120" s="84" t="s">
        <v>977</v>
      </c>
      <c r="F120" s="94">
        <v>200010150764029</v>
      </c>
      <c r="G120" s="102">
        <v>38700</v>
      </c>
      <c r="H120" s="90">
        <f t="shared" si="6"/>
        <v>37196.156347376163</v>
      </c>
      <c r="I120" s="55">
        <v>6</v>
      </c>
      <c r="J120" s="56">
        <f t="shared" si="7"/>
        <v>37196.156347376163</v>
      </c>
      <c r="K120" s="69">
        <f t="shared" si="1"/>
        <v>0</v>
      </c>
      <c r="L120" s="91">
        <v>100</v>
      </c>
      <c r="M120" s="71">
        <f t="shared" si="2"/>
        <v>37196.156347376163</v>
      </c>
      <c r="N120" s="56">
        <f t="shared" si="3"/>
        <v>0</v>
      </c>
      <c r="O120" s="92" t="s">
        <v>1185</v>
      </c>
      <c r="P120" s="79">
        <v>1503.84</v>
      </c>
      <c r="Q120" s="93">
        <f t="shared" si="4"/>
        <v>38699.99634737616</v>
      </c>
      <c r="R120" s="47"/>
      <c r="S120" s="47"/>
    </row>
    <row r="121" spans="1:19" s="39" customFormat="1" ht="15.75" customHeight="1">
      <c r="A121" s="40" t="s">
        <v>598</v>
      </c>
      <c r="B121" s="84" t="s">
        <v>139</v>
      </c>
      <c r="C121" s="85" t="s">
        <v>1026</v>
      </c>
      <c r="D121" s="86" t="s">
        <v>1027</v>
      </c>
      <c r="E121" s="84" t="s">
        <v>968</v>
      </c>
      <c r="F121" s="94">
        <v>200010150597270</v>
      </c>
      <c r="G121" s="102">
        <v>19400</v>
      </c>
      <c r="H121" s="90">
        <f t="shared" si="6"/>
        <v>18646.135223232497</v>
      </c>
      <c r="I121" s="55">
        <v>6</v>
      </c>
      <c r="J121" s="56">
        <f t="shared" si="7"/>
        <v>18646.135223232497</v>
      </c>
      <c r="K121" s="69">
        <f t="shared" si="1"/>
        <v>0</v>
      </c>
      <c r="L121" s="91">
        <v>100</v>
      </c>
      <c r="M121" s="71">
        <f t="shared" si="2"/>
        <v>18646.135223232497</v>
      </c>
      <c r="N121" s="56">
        <f t="shared" si="3"/>
        <v>0</v>
      </c>
      <c r="O121" s="92" t="s">
        <v>1185</v>
      </c>
      <c r="P121" s="79">
        <v>652.47</v>
      </c>
      <c r="Q121" s="93">
        <f t="shared" si="4"/>
        <v>19298.605223232498</v>
      </c>
      <c r="R121" s="47"/>
      <c r="S121" s="47"/>
    </row>
    <row r="122" spans="1:19" s="39" customFormat="1" ht="15.75" customHeight="1">
      <c r="A122" s="40" t="s">
        <v>599</v>
      </c>
      <c r="B122" s="84" t="s">
        <v>140</v>
      </c>
      <c r="C122" s="85" t="s">
        <v>1026</v>
      </c>
      <c r="D122" s="86" t="s">
        <v>1027</v>
      </c>
      <c r="E122" s="84" t="s">
        <v>968</v>
      </c>
      <c r="F122" s="94">
        <v>200010150532148</v>
      </c>
      <c r="G122" s="102">
        <v>19400</v>
      </c>
      <c r="H122" s="90">
        <f t="shared" si="6"/>
        <v>18646.135223232497</v>
      </c>
      <c r="I122" s="55">
        <v>6</v>
      </c>
      <c r="J122" s="56">
        <f t="shared" si="7"/>
        <v>18646.135223232497</v>
      </c>
      <c r="K122" s="69">
        <f t="shared" si="1"/>
        <v>0</v>
      </c>
      <c r="L122" s="91">
        <v>96</v>
      </c>
      <c r="M122" s="71">
        <f t="shared" si="2"/>
        <v>17900.289814303196</v>
      </c>
      <c r="N122" s="56">
        <f t="shared" si="3"/>
        <v>745.8454089293009</v>
      </c>
      <c r="O122" s="92"/>
      <c r="P122" s="79">
        <v>1402.37</v>
      </c>
      <c r="Q122" s="93">
        <f t="shared" si="4"/>
        <v>19302.659814303195</v>
      </c>
      <c r="R122" s="47"/>
      <c r="S122" s="47"/>
    </row>
    <row r="123" spans="1:19" s="39" customFormat="1" ht="15.75" customHeight="1">
      <c r="A123" s="40" t="s">
        <v>600</v>
      </c>
      <c r="B123" s="84" t="s">
        <v>141</v>
      </c>
      <c r="C123" s="85" t="s">
        <v>1026</v>
      </c>
      <c r="D123" s="86" t="s">
        <v>1027</v>
      </c>
      <c r="E123" s="84" t="s">
        <v>968</v>
      </c>
      <c r="F123" s="94">
        <v>200010150706663</v>
      </c>
      <c r="G123" s="102">
        <v>19000</v>
      </c>
      <c r="H123" s="90">
        <f t="shared" si="6"/>
        <v>18261.678826877189</v>
      </c>
      <c r="I123" s="55">
        <v>6</v>
      </c>
      <c r="J123" s="56">
        <f t="shared" si="7"/>
        <v>18261.678826877189</v>
      </c>
      <c r="K123" s="69">
        <f t="shared" si="1"/>
        <v>0</v>
      </c>
      <c r="L123" s="91">
        <v>100</v>
      </c>
      <c r="M123" s="71">
        <f t="shared" si="2"/>
        <v>18261.678826877189</v>
      </c>
      <c r="N123" s="56">
        <f t="shared" si="3"/>
        <v>0</v>
      </c>
      <c r="O123" s="92" t="s">
        <v>1185</v>
      </c>
      <c r="P123" s="79">
        <v>606.77</v>
      </c>
      <c r="Q123" s="93">
        <f t="shared" si="4"/>
        <v>18868.448826877189</v>
      </c>
      <c r="R123" s="47"/>
      <c r="S123" s="47"/>
    </row>
    <row r="124" spans="1:19" s="39" customFormat="1" ht="15.75" customHeight="1">
      <c r="A124" s="40" t="s">
        <v>601</v>
      </c>
      <c r="B124" s="84" t="s">
        <v>142</v>
      </c>
      <c r="C124" s="85" t="s">
        <v>1026</v>
      </c>
      <c r="D124" s="86" t="s">
        <v>1027</v>
      </c>
      <c r="E124" s="84" t="s">
        <v>968</v>
      </c>
      <c r="F124" s="94">
        <v>200010150725712</v>
      </c>
      <c r="G124" s="102">
        <v>19000</v>
      </c>
      <c r="H124" s="90">
        <f t="shared" si="6"/>
        <v>18261.678826877189</v>
      </c>
      <c r="I124" s="55">
        <v>6</v>
      </c>
      <c r="J124" s="56">
        <f t="shared" si="7"/>
        <v>18261.678826877189</v>
      </c>
      <c r="K124" s="69">
        <f t="shared" si="1"/>
        <v>0</v>
      </c>
      <c r="L124" s="91">
        <v>98</v>
      </c>
      <c r="M124" s="71">
        <f t="shared" si="2"/>
        <v>17896.445250339646</v>
      </c>
      <c r="N124" s="56">
        <f t="shared" si="3"/>
        <v>365.23357653754283</v>
      </c>
      <c r="O124" s="92"/>
      <c r="P124" s="79">
        <v>1000</v>
      </c>
      <c r="Q124" s="93">
        <f t="shared" si="4"/>
        <v>18896.445250339646</v>
      </c>
      <c r="R124" s="47"/>
      <c r="S124" s="47"/>
    </row>
    <row r="125" spans="1:19" s="39" customFormat="1" ht="15.75" customHeight="1">
      <c r="A125" s="40" t="s">
        <v>602</v>
      </c>
      <c r="B125" s="84" t="s">
        <v>143</v>
      </c>
      <c r="C125" s="85" t="s">
        <v>1026</v>
      </c>
      <c r="D125" s="86" t="s">
        <v>1027</v>
      </c>
      <c r="E125" s="84" t="s">
        <v>993</v>
      </c>
      <c r="F125" s="94">
        <v>200010150670731</v>
      </c>
      <c r="G125" s="102">
        <v>35000</v>
      </c>
      <c r="H125" s="90">
        <f t="shared" si="6"/>
        <v>33639.934681089559</v>
      </c>
      <c r="I125" s="55">
        <v>6</v>
      </c>
      <c r="J125" s="56">
        <f t="shared" si="7"/>
        <v>33639.934681089559</v>
      </c>
      <c r="K125" s="69">
        <f t="shared" si="1"/>
        <v>0</v>
      </c>
      <c r="L125" s="91">
        <v>100</v>
      </c>
      <c r="M125" s="71">
        <f t="shared" si="2"/>
        <v>33639.934681089559</v>
      </c>
      <c r="N125" s="56">
        <f t="shared" si="3"/>
        <v>0</v>
      </c>
      <c r="O125" s="92" t="s">
        <v>1185</v>
      </c>
      <c r="P125" s="79">
        <v>1000</v>
      </c>
      <c r="Q125" s="93">
        <f t="shared" si="4"/>
        <v>34639.934681089559</v>
      </c>
      <c r="R125" s="47"/>
      <c r="S125" s="47"/>
    </row>
    <row r="126" spans="1:19" s="39" customFormat="1" ht="15.75" customHeight="1">
      <c r="A126" s="40" t="s">
        <v>603</v>
      </c>
      <c r="B126" s="84" t="s">
        <v>144</v>
      </c>
      <c r="C126" s="85" t="s">
        <v>1026</v>
      </c>
      <c r="D126" s="86" t="s">
        <v>1027</v>
      </c>
      <c r="E126" s="84" t="s">
        <v>968</v>
      </c>
      <c r="F126" s="94">
        <v>200010150588098</v>
      </c>
      <c r="G126" s="102">
        <v>17100</v>
      </c>
      <c r="H126" s="90">
        <f t="shared" si="6"/>
        <v>16435.510944189467</v>
      </c>
      <c r="I126" s="55">
        <v>6</v>
      </c>
      <c r="J126" s="56">
        <f t="shared" si="7"/>
        <v>16435.510944189467</v>
      </c>
      <c r="K126" s="69">
        <f t="shared" si="1"/>
        <v>0</v>
      </c>
      <c r="L126" s="91">
        <v>100</v>
      </c>
      <c r="M126" s="71">
        <f t="shared" si="2"/>
        <v>16435.510944189467</v>
      </c>
      <c r="N126" s="56">
        <f t="shared" si="3"/>
        <v>0</v>
      </c>
      <c r="O126" s="92" t="s">
        <v>1185</v>
      </c>
      <c r="P126" s="79">
        <v>546.1</v>
      </c>
      <c r="Q126" s="93">
        <f t="shared" si="4"/>
        <v>16981.610944189466</v>
      </c>
      <c r="R126" s="47"/>
      <c r="S126" s="47"/>
    </row>
    <row r="127" spans="1:19" s="39" customFormat="1" ht="15.75" customHeight="1">
      <c r="A127" s="40" t="s">
        <v>604</v>
      </c>
      <c r="B127" s="84" t="s">
        <v>145</v>
      </c>
      <c r="C127" s="85" t="s">
        <v>1026</v>
      </c>
      <c r="D127" s="86" t="s">
        <v>1027</v>
      </c>
      <c r="E127" s="84" t="s">
        <v>968</v>
      </c>
      <c r="F127" s="94">
        <v>200010150633529</v>
      </c>
      <c r="G127" s="102">
        <v>16900</v>
      </c>
      <c r="H127" s="90">
        <f t="shared" si="6"/>
        <v>16243.282746011815</v>
      </c>
      <c r="I127" s="55">
        <v>6</v>
      </c>
      <c r="J127" s="56">
        <f t="shared" si="7"/>
        <v>16243.282746011815</v>
      </c>
      <c r="K127" s="69">
        <f t="shared" si="1"/>
        <v>0</v>
      </c>
      <c r="L127" s="91">
        <v>100</v>
      </c>
      <c r="M127" s="71">
        <f t="shared" si="2"/>
        <v>16243.282746011815</v>
      </c>
      <c r="N127" s="56">
        <f t="shared" si="3"/>
        <v>0</v>
      </c>
      <c r="O127" s="92" t="s">
        <v>1185</v>
      </c>
      <c r="P127" s="79">
        <v>539.71</v>
      </c>
      <c r="Q127" s="93">
        <f t="shared" si="4"/>
        <v>16782.992746011816</v>
      </c>
      <c r="R127" s="47"/>
      <c r="S127" s="47"/>
    </row>
    <row r="128" spans="1:19" s="39" customFormat="1" ht="15.75" customHeight="1">
      <c r="A128" s="40" t="s">
        <v>605</v>
      </c>
      <c r="B128" s="84" t="s">
        <v>146</v>
      </c>
      <c r="C128" s="85" t="s">
        <v>1026</v>
      </c>
      <c r="D128" s="86" t="s">
        <v>1027</v>
      </c>
      <c r="E128" s="84" t="s">
        <v>968</v>
      </c>
      <c r="F128" s="94">
        <v>200010150584283</v>
      </c>
      <c r="G128" s="102">
        <v>14300</v>
      </c>
      <c r="H128" s="90">
        <f t="shared" si="6"/>
        <v>13744.316169702304</v>
      </c>
      <c r="I128" s="55">
        <v>6</v>
      </c>
      <c r="J128" s="56">
        <f t="shared" si="7"/>
        <v>13744.316169702304</v>
      </c>
      <c r="K128" s="69">
        <f t="shared" si="1"/>
        <v>0</v>
      </c>
      <c r="L128" s="91">
        <v>96</v>
      </c>
      <c r="M128" s="71">
        <f t="shared" si="2"/>
        <v>13194.543522914213</v>
      </c>
      <c r="N128" s="56">
        <f t="shared" si="3"/>
        <v>549.77264678809115</v>
      </c>
      <c r="O128" s="92"/>
      <c r="P128" s="79">
        <v>800</v>
      </c>
      <c r="Q128" s="93">
        <f t="shared" si="4"/>
        <v>13994.543522914213</v>
      </c>
      <c r="R128" s="47"/>
      <c r="S128" s="47"/>
    </row>
    <row r="129" spans="1:19" s="39" customFormat="1" ht="15.75" customHeight="1">
      <c r="A129" s="40" t="s">
        <v>606</v>
      </c>
      <c r="B129" s="84" t="s">
        <v>147</v>
      </c>
      <c r="C129" s="85" t="s">
        <v>1026</v>
      </c>
      <c r="D129" s="86" t="s">
        <v>1027</v>
      </c>
      <c r="E129" s="84" t="s">
        <v>968</v>
      </c>
      <c r="F129" s="94">
        <v>200010150584652</v>
      </c>
      <c r="G129" s="102">
        <v>12433.3</v>
      </c>
      <c r="H129" s="90">
        <f t="shared" si="6"/>
        <v>11950.154282011164</v>
      </c>
      <c r="I129" s="55">
        <v>3</v>
      </c>
      <c r="J129" s="56">
        <f t="shared" si="7"/>
        <v>5975.0771410055822</v>
      </c>
      <c r="K129" s="69">
        <f t="shared" si="1"/>
        <v>5975.0771410055822</v>
      </c>
      <c r="L129" s="91">
        <v>98</v>
      </c>
      <c r="M129" s="71">
        <f t="shared" si="2"/>
        <v>5855.5755981854709</v>
      </c>
      <c r="N129" s="56">
        <f t="shared" si="3"/>
        <v>119.50154282011135</v>
      </c>
      <c r="O129" s="92"/>
      <c r="P129" s="79"/>
      <c r="Q129" s="93">
        <f t="shared" si="4"/>
        <v>5855.5755981854709</v>
      </c>
      <c r="R129" s="47"/>
      <c r="S129" s="47"/>
    </row>
    <row r="130" spans="1:19" s="39" customFormat="1" ht="15.75" customHeight="1">
      <c r="A130" s="40" t="s">
        <v>607</v>
      </c>
      <c r="B130" s="84" t="s">
        <v>148</v>
      </c>
      <c r="C130" s="85" t="s">
        <v>1026</v>
      </c>
      <c r="D130" s="86" t="s">
        <v>1027</v>
      </c>
      <c r="E130" s="84" t="s">
        <v>968</v>
      </c>
      <c r="F130" s="94">
        <v>200010150584843</v>
      </c>
      <c r="G130" s="102">
        <v>16283.3</v>
      </c>
      <c r="H130" s="90">
        <f t="shared" si="6"/>
        <v>15650.547096931015</v>
      </c>
      <c r="I130" s="55">
        <v>6</v>
      </c>
      <c r="J130" s="56">
        <f t="shared" si="7"/>
        <v>15650.547096931015</v>
      </c>
      <c r="K130" s="69">
        <f t="shared" si="1"/>
        <v>0</v>
      </c>
      <c r="L130" s="91">
        <v>100</v>
      </c>
      <c r="M130" s="71">
        <f t="shared" si="2"/>
        <v>15650.547096931015</v>
      </c>
      <c r="N130" s="56">
        <f t="shared" si="3"/>
        <v>0</v>
      </c>
      <c r="O130" s="92" t="s">
        <v>1185</v>
      </c>
      <c r="P130" s="79"/>
      <c r="Q130" s="93">
        <f t="shared" si="4"/>
        <v>15650.547096931015</v>
      </c>
      <c r="R130" s="47"/>
      <c r="S130" s="47"/>
    </row>
    <row r="131" spans="1:19" s="39" customFormat="1" ht="15.75" customHeight="1">
      <c r="A131" s="40" t="s">
        <v>608</v>
      </c>
      <c r="B131" s="84" t="s">
        <v>149</v>
      </c>
      <c r="C131" s="85" t="s">
        <v>1026</v>
      </c>
      <c r="D131" s="86" t="s">
        <v>1027</v>
      </c>
      <c r="E131" s="84" t="s">
        <v>968</v>
      </c>
      <c r="F131" s="94">
        <v>200010150591072</v>
      </c>
      <c r="G131" s="102">
        <v>14300</v>
      </c>
      <c r="H131" s="90">
        <f t="shared" si="6"/>
        <v>13744.316169702304</v>
      </c>
      <c r="I131" s="55">
        <v>6</v>
      </c>
      <c r="J131" s="56">
        <f t="shared" si="7"/>
        <v>13744.316169702304</v>
      </c>
      <c r="K131" s="69">
        <f t="shared" si="1"/>
        <v>0</v>
      </c>
      <c r="L131" s="91">
        <v>100</v>
      </c>
      <c r="M131" s="71">
        <f t="shared" si="2"/>
        <v>13744.316169702304</v>
      </c>
      <c r="N131" s="56">
        <f t="shared" si="3"/>
        <v>0</v>
      </c>
      <c r="O131" s="92" t="s">
        <v>1185</v>
      </c>
      <c r="P131" s="79">
        <v>480.94</v>
      </c>
      <c r="Q131" s="93">
        <f t="shared" si="4"/>
        <v>14225.256169702305</v>
      </c>
      <c r="R131" s="47"/>
      <c r="S131" s="47"/>
    </row>
    <row r="132" spans="1:19" s="39" customFormat="1" ht="15.75" customHeight="1">
      <c r="A132" s="40" t="s">
        <v>609</v>
      </c>
      <c r="B132" s="84" t="s">
        <v>150</v>
      </c>
      <c r="C132" s="85" t="s">
        <v>1026</v>
      </c>
      <c r="D132" s="86" t="s">
        <v>1027</v>
      </c>
      <c r="E132" s="84" t="s">
        <v>968</v>
      </c>
      <c r="F132" s="94">
        <v>200010150590963</v>
      </c>
      <c r="G132" s="102">
        <v>14300</v>
      </c>
      <c r="H132" s="90">
        <f t="shared" si="6"/>
        <v>13744.316169702304</v>
      </c>
      <c r="I132" s="55">
        <v>6</v>
      </c>
      <c r="J132" s="56">
        <f t="shared" si="7"/>
        <v>13744.316169702304</v>
      </c>
      <c r="K132" s="69">
        <f t="shared" si="1"/>
        <v>0</v>
      </c>
      <c r="L132" s="91">
        <v>100</v>
      </c>
      <c r="M132" s="71">
        <f t="shared" si="2"/>
        <v>13744.316169702304</v>
      </c>
      <c r="N132" s="56">
        <f t="shared" si="3"/>
        <v>0</v>
      </c>
      <c r="O132" s="92" t="s">
        <v>1185</v>
      </c>
      <c r="P132" s="79">
        <v>480.94</v>
      </c>
      <c r="Q132" s="93">
        <f t="shared" si="4"/>
        <v>14225.256169702305</v>
      </c>
      <c r="R132" s="47"/>
      <c r="S132" s="47"/>
    </row>
    <row r="133" spans="1:19" s="39" customFormat="1" ht="15.75" customHeight="1">
      <c r="A133" s="40" t="s">
        <v>610</v>
      </c>
      <c r="B133" s="84" t="s">
        <v>151</v>
      </c>
      <c r="C133" s="85" t="s">
        <v>1026</v>
      </c>
      <c r="D133" s="86" t="s">
        <v>1027</v>
      </c>
      <c r="E133" s="84" t="s">
        <v>968</v>
      </c>
      <c r="F133" s="94">
        <v>200010150591263</v>
      </c>
      <c r="G133" s="102">
        <v>14300</v>
      </c>
      <c r="H133" s="90">
        <f t="shared" si="6"/>
        <v>13744.316169702304</v>
      </c>
      <c r="I133" s="55">
        <v>6</v>
      </c>
      <c r="J133" s="56">
        <f t="shared" si="7"/>
        <v>13744.316169702304</v>
      </c>
      <c r="K133" s="69">
        <f t="shared" si="1"/>
        <v>0</v>
      </c>
      <c r="L133" s="91">
        <v>100</v>
      </c>
      <c r="M133" s="71">
        <f t="shared" si="2"/>
        <v>13744.316169702304</v>
      </c>
      <c r="N133" s="56">
        <f t="shared" si="3"/>
        <v>0</v>
      </c>
      <c r="O133" s="92" t="s">
        <v>1185</v>
      </c>
      <c r="P133" s="79">
        <v>480.94</v>
      </c>
      <c r="Q133" s="93">
        <f t="shared" si="4"/>
        <v>14225.256169702305</v>
      </c>
      <c r="R133" s="47"/>
      <c r="S133" s="47"/>
    </row>
    <row r="134" spans="1:19" s="39" customFormat="1" ht="15.75" customHeight="1">
      <c r="A134" s="40" t="s">
        <v>611</v>
      </c>
      <c r="B134" s="84" t="s">
        <v>152</v>
      </c>
      <c r="C134" s="85" t="s">
        <v>1026</v>
      </c>
      <c r="D134" s="86" t="s">
        <v>1027</v>
      </c>
      <c r="E134" s="84" t="s">
        <v>968</v>
      </c>
      <c r="F134" s="94">
        <v>200010150593575</v>
      </c>
      <c r="G134" s="102">
        <v>14300</v>
      </c>
      <c r="H134" s="90">
        <f t="shared" si="6"/>
        <v>13744.316169702304</v>
      </c>
      <c r="I134" s="55">
        <v>6</v>
      </c>
      <c r="J134" s="56">
        <f t="shared" si="7"/>
        <v>13744.316169702304</v>
      </c>
      <c r="K134" s="69">
        <f t="shared" si="1"/>
        <v>0</v>
      </c>
      <c r="L134" s="91">
        <v>100</v>
      </c>
      <c r="M134" s="71">
        <f t="shared" si="2"/>
        <v>13744.316169702304</v>
      </c>
      <c r="N134" s="56">
        <f t="shared" si="3"/>
        <v>0</v>
      </c>
      <c r="O134" s="92" t="s">
        <v>1185</v>
      </c>
      <c r="P134" s="79">
        <v>480.94</v>
      </c>
      <c r="Q134" s="93">
        <f t="shared" si="4"/>
        <v>14225.256169702305</v>
      </c>
      <c r="R134" s="47"/>
      <c r="S134" s="47"/>
    </row>
    <row r="135" spans="1:19" s="39" customFormat="1" ht="15.75" customHeight="1">
      <c r="A135" s="40" t="s">
        <v>612</v>
      </c>
      <c r="B135" s="84" t="s">
        <v>153</v>
      </c>
      <c r="C135" s="85" t="s">
        <v>1026</v>
      </c>
      <c r="D135" s="86" t="s">
        <v>1027</v>
      </c>
      <c r="E135" s="84" t="s">
        <v>968</v>
      </c>
      <c r="F135" s="94">
        <v>200010150593216</v>
      </c>
      <c r="G135" s="102">
        <v>15500</v>
      </c>
      <c r="H135" s="90">
        <f t="shared" si="6"/>
        <v>14897.685358768231</v>
      </c>
      <c r="I135" s="55">
        <v>6</v>
      </c>
      <c r="J135" s="56">
        <f t="shared" si="7"/>
        <v>14897.685358768231</v>
      </c>
      <c r="K135" s="69">
        <f t="shared" si="1"/>
        <v>0</v>
      </c>
      <c r="L135" s="91">
        <v>100</v>
      </c>
      <c r="M135" s="71">
        <f t="shared" si="2"/>
        <v>14897.685358768231</v>
      </c>
      <c r="N135" s="56">
        <f t="shared" si="3"/>
        <v>0</v>
      </c>
      <c r="O135" s="92" t="s">
        <v>1185</v>
      </c>
      <c r="P135" s="79">
        <v>521.29999999999995</v>
      </c>
      <c r="Q135" s="93">
        <f t="shared" si="4"/>
        <v>15418.98535876823</v>
      </c>
      <c r="R135" s="47"/>
      <c r="S135" s="47"/>
    </row>
    <row r="136" spans="1:19" s="39" customFormat="1" ht="15.75" customHeight="1">
      <c r="A136" s="40" t="s">
        <v>613</v>
      </c>
      <c r="B136" s="84" t="s">
        <v>154</v>
      </c>
      <c r="C136" s="85" t="s">
        <v>1026</v>
      </c>
      <c r="D136" s="86" t="s">
        <v>1027</v>
      </c>
      <c r="E136" s="84" t="s">
        <v>968</v>
      </c>
      <c r="F136" s="94">
        <v>200010150597199</v>
      </c>
      <c r="G136" s="102">
        <v>14300</v>
      </c>
      <c r="H136" s="90">
        <f t="shared" si="6"/>
        <v>13744.316169702304</v>
      </c>
      <c r="I136" s="55">
        <v>6</v>
      </c>
      <c r="J136" s="56">
        <f t="shared" si="7"/>
        <v>13744.316169702304</v>
      </c>
      <c r="K136" s="69">
        <f t="shared" si="1"/>
        <v>0</v>
      </c>
      <c r="L136" s="91">
        <v>100</v>
      </c>
      <c r="M136" s="71">
        <f t="shared" si="2"/>
        <v>13744.316169702304</v>
      </c>
      <c r="N136" s="56">
        <f t="shared" si="3"/>
        <v>0</v>
      </c>
      <c r="O136" s="92" t="s">
        <v>1185</v>
      </c>
      <c r="P136" s="79">
        <v>480.94</v>
      </c>
      <c r="Q136" s="93">
        <f t="shared" si="4"/>
        <v>14225.256169702305</v>
      </c>
      <c r="R136" s="47"/>
      <c r="S136" s="47"/>
    </row>
    <row r="137" spans="1:19" s="39" customFormat="1" ht="15.75" customHeight="1">
      <c r="A137" s="40" t="s">
        <v>614</v>
      </c>
      <c r="B137" s="84" t="s">
        <v>155</v>
      </c>
      <c r="C137" s="85" t="s">
        <v>1026</v>
      </c>
      <c r="D137" s="86" t="s">
        <v>1027</v>
      </c>
      <c r="E137" s="84" t="s">
        <v>968</v>
      </c>
      <c r="F137" s="94">
        <v>200010150597209</v>
      </c>
      <c r="G137" s="102">
        <v>14300</v>
      </c>
      <c r="H137" s="90">
        <f t="shared" si="6"/>
        <v>13744.316169702304</v>
      </c>
      <c r="I137" s="55">
        <v>6</v>
      </c>
      <c r="J137" s="56">
        <f t="shared" si="7"/>
        <v>13744.316169702304</v>
      </c>
      <c r="K137" s="69">
        <f t="shared" si="1"/>
        <v>0</v>
      </c>
      <c r="L137" s="91">
        <v>100</v>
      </c>
      <c r="M137" s="71">
        <f t="shared" si="2"/>
        <v>13744.316169702304</v>
      </c>
      <c r="N137" s="56">
        <f t="shared" si="3"/>
        <v>0</v>
      </c>
      <c r="O137" s="92" t="s">
        <v>1185</v>
      </c>
      <c r="P137" s="79">
        <v>480.94</v>
      </c>
      <c r="Q137" s="93">
        <f t="shared" si="4"/>
        <v>14225.256169702305</v>
      </c>
      <c r="R137" s="47"/>
      <c r="S137" s="47"/>
    </row>
    <row r="138" spans="1:19" s="39" customFormat="1" ht="15.75" customHeight="1">
      <c r="A138" s="40" t="s">
        <v>615</v>
      </c>
      <c r="B138" s="84" t="s">
        <v>156</v>
      </c>
      <c r="C138" s="85" t="s">
        <v>1026</v>
      </c>
      <c r="D138" s="86" t="s">
        <v>1027</v>
      </c>
      <c r="E138" s="84" t="s">
        <v>968</v>
      </c>
      <c r="F138" s="94">
        <v>200010150602246</v>
      </c>
      <c r="G138" s="102">
        <v>14300</v>
      </c>
      <c r="H138" s="90">
        <f t="shared" si="6"/>
        <v>13744.316169702304</v>
      </c>
      <c r="I138" s="55">
        <v>6</v>
      </c>
      <c r="J138" s="56">
        <f t="shared" si="7"/>
        <v>13744.316169702304</v>
      </c>
      <c r="K138" s="69">
        <f t="shared" si="1"/>
        <v>0</v>
      </c>
      <c r="L138" s="91">
        <v>100</v>
      </c>
      <c r="M138" s="71">
        <f t="shared" si="2"/>
        <v>13744.316169702304</v>
      </c>
      <c r="N138" s="56">
        <f t="shared" si="3"/>
        <v>0</v>
      </c>
      <c r="O138" s="92" t="s">
        <v>1185</v>
      </c>
      <c r="P138" s="79">
        <v>480.94</v>
      </c>
      <c r="Q138" s="93">
        <f t="shared" si="4"/>
        <v>14225.256169702305</v>
      </c>
      <c r="R138" s="47"/>
      <c r="S138" s="47"/>
    </row>
    <row r="139" spans="1:19" s="39" customFormat="1" ht="15.75" customHeight="1">
      <c r="A139" s="40" t="s">
        <v>616</v>
      </c>
      <c r="B139" s="84" t="s">
        <v>157</v>
      </c>
      <c r="C139" s="85" t="s">
        <v>1026</v>
      </c>
      <c r="D139" s="86" t="s">
        <v>1027</v>
      </c>
      <c r="E139" s="84" t="s">
        <v>968</v>
      </c>
      <c r="F139" s="94">
        <v>200010150602262</v>
      </c>
      <c r="G139" s="102">
        <v>14300</v>
      </c>
      <c r="H139" s="90">
        <f t="shared" si="6"/>
        <v>13744.316169702304</v>
      </c>
      <c r="I139" s="55">
        <v>6</v>
      </c>
      <c r="J139" s="56">
        <f t="shared" ref="J139:J201" si="8">+H139/6*I139</f>
        <v>13744.316169702304</v>
      </c>
      <c r="K139" s="69">
        <f t="shared" si="1"/>
        <v>0</v>
      </c>
      <c r="L139" s="91">
        <v>100</v>
      </c>
      <c r="M139" s="71">
        <f t="shared" si="2"/>
        <v>13744.316169702304</v>
      </c>
      <c r="N139" s="56">
        <f t="shared" si="3"/>
        <v>0</v>
      </c>
      <c r="O139" s="92" t="s">
        <v>1185</v>
      </c>
      <c r="P139" s="79">
        <v>480.94</v>
      </c>
      <c r="Q139" s="93">
        <f t="shared" si="4"/>
        <v>14225.256169702305</v>
      </c>
      <c r="R139" s="47"/>
      <c r="S139" s="47"/>
    </row>
    <row r="140" spans="1:19" s="39" customFormat="1" ht="15.75" customHeight="1">
      <c r="A140" s="40" t="s">
        <v>617</v>
      </c>
      <c r="B140" s="84" t="s">
        <v>158</v>
      </c>
      <c r="C140" s="85" t="s">
        <v>1026</v>
      </c>
      <c r="D140" s="86" t="s">
        <v>1027</v>
      </c>
      <c r="E140" s="84" t="s">
        <v>968</v>
      </c>
      <c r="F140" s="94">
        <v>200010150608198</v>
      </c>
      <c r="G140" s="102">
        <v>14300</v>
      </c>
      <c r="H140" s="90">
        <f t="shared" si="6"/>
        <v>13744.316169702304</v>
      </c>
      <c r="I140" s="55">
        <v>6</v>
      </c>
      <c r="J140" s="56">
        <f t="shared" si="8"/>
        <v>13744.316169702304</v>
      </c>
      <c r="K140" s="69">
        <f t="shared" si="1"/>
        <v>0</v>
      </c>
      <c r="L140" s="91">
        <v>100</v>
      </c>
      <c r="M140" s="71">
        <f t="shared" si="2"/>
        <v>13744.316169702304</v>
      </c>
      <c r="N140" s="56">
        <f t="shared" si="3"/>
        <v>0</v>
      </c>
      <c r="O140" s="92" t="s">
        <v>1185</v>
      </c>
      <c r="P140" s="79">
        <v>480.94</v>
      </c>
      <c r="Q140" s="93">
        <f t="shared" si="4"/>
        <v>14225.256169702305</v>
      </c>
      <c r="R140" s="47"/>
      <c r="S140" s="47"/>
    </row>
    <row r="141" spans="1:19" s="39" customFormat="1" ht="15.75" customHeight="1">
      <c r="A141" s="40" t="s">
        <v>618</v>
      </c>
      <c r="B141" s="84" t="s">
        <v>159</v>
      </c>
      <c r="C141" s="85" t="s">
        <v>1026</v>
      </c>
      <c r="D141" s="86" t="s">
        <v>1027</v>
      </c>
      <c r="E141" s="84" t="s">
        <v>968</v>
      </c>
      <c r="F141" s="94">
        <v>200010150614645</v>
      </c>
      <c r="G141" s="102">
        <v>14300</v>
      </c>
      <c r="H141" s="90">
        <f t="shared" ref="H141:H204" si="9">+G141*C$9/100</f>
        <v>13744.316169702304</v>
      </c>
      <c r="I141" s="55">
        <v>6</v>
      </c>
      <c r="J141" s="56">
        <f t="shared" si="8"/>
        <v>13744.316169702304</v>
      </c>
      <c r="K141" s="69">
        <f t="shared" si="1"/>
        <v>0</v>
      </c>
      <c r="L141" s="91">
        <v>100</v>
      </c>
      <c r="M141" s="71">
        <f t="shared" si="2"/>
        <v>13744.316169702304</v>
      </c>
      <c r="N141" s="56">
        <f t="shared" si="3"/>
        <v>0</v>
      </c>
      <c r="O141" s="92" t="s">
        <v>1185</v>
      </c>
      <c r="P141" s="79">
        <v>480.94</v>
      </c>
      <c r="Q141" s="93">
        <f t="shared" si="4"/>
        <v>14225.256169702305</v>
      </c>
      <c r="R141" s="47"/>
      <c r="S141" s="47"/>
    </row>
    <row r="142" spans="1:19" s="39" customFormat="1" ht="15.75" customHeight="1">
      <c r="A142" s="40" t="s">
        <v>619</v>
      </c>
      <c r="B142" s="84" t="s">
        <v>160</v>
      </c>
      <c r="C142" s="85" t="s">
        <v>1026</v>
      </c>
      <c r="D142" s="86" t="s">
        <v>1027</v>
      </c>
      <c r="E142" s="84" t="s">
        <v>968</v>
      </c>
      <c r="F142" s="94">
        <v>200010150614632</v>
      </c>
      <c r="G142" s="102">
        <v>14300</v>
      </c>
      <c r="H142" s="90">
        <f t="shared" si="9"/>
        <v>13744.316169702304</v>
      </c>
      <c r="I142" s="55">
        <v>6</v>
      </c>
      <c r="J142" s="56">
        <f t="shared" si="8"/>
        <v>13744.316169702304</v>
      </c>
      <c r="K142" s="69">
        <f t="shared" si="1"/>
        <v>0</v>
      </c>
      <c r="L142" s="91">
        <v>100</v>
      </c>
      <c r="M142" s="71">
        <f t="shared" si="2"/>
        <v>13744.316169702304</v>
      </c>
      <c r="N142" s="56">
        <f t="shared" si="3"/>
        <v>0</v>
      </c>
      <c r="O142" s="92" t="s">
        <v>1185</v>
      </c>
      <c r="P142" s="79">
        <v>480.94</v>
      </c>
      <c r="Q142" s="93">
        <f t="shared" si="4"/>
        <v>14225.256169702305</v>
      </c>
      <c r="R142" s="47"/>
      <c r="S142" s="47"/>
    </row>
    <row r="143" spans="1:19" s="39" customFormat="1" ht="15.75" customHeight="1">
      <c r="A143" s="40" t="s">
        <v>620</v>
      </c>
      <c r="B143" s="84" t="s">
        <v>161</v>
      </c>
      <c r="C143" s="85" t="s">
        <v>1026</v>
      </c>
      <c r="D143" s="86" t="s">
        <v>1027</v>
      </c>
      <c r="E143" s="84" t="s">
        <v>968</v>
      </c>
      <c r="F143" s="94">
        <v>200010150624198</v>
      </c>
      <c r="G143" s="102">
        <v>14300</v>
      </c>
      <c r="H143" s="90">
        <f t="shared" si="9"/>
        <v>13744.316169702304</v>
      </c>
      <c r="I143" s="55">
        <v>6</v>
      </c>
      <c r="J143" s="56">
        <f t="shared" si="8"/>
        <v>13744.316169702304</v>
      </c>
      <c r="K143" s="69">
        <f t="shared" si="1"/>
        <v>0</v>
      </c>
      <c r="L143" s="91">
        <v>91</v>
      </c>
      <c r="M143" s="71">
        <f t="shared" si="2"/>
        <v>12507.327714429097</v>
      </c>
      <c r="N143" s="56">
        <f t="shared" si="3"/>
        <v>1236.9884552732074</v>
      </c>
      <c r="O143" s="92"/>
      <c r="P143" s="79">
        <v>1000</v>
      </c>
      <c r="Q143" s="93">
        <f t="shared" si="4"/>
        <v>13507.327714429097</v>
      </c>
      <c r="R143" s="47"/>
      <c r="S143" s="47"/>
    </row>
    <row r="144" spans="1:19" s="39" customFormat="1" ht="15.75" customHeight="1">
      <c r="A144" s="40" t="s">
        <v>621</v>
      </c>
      <c r="B144" s="84" t="s">
        <v>162</v>
      </c>
      <c r="C144" s="85" t="s">
        <v>1026</v>
      </c>
      <c r="D144" s="86" t="s">
        <v>1027</v>
      </c>
      <c r="E144" s="84" t="s">
        <v>968</v>
      </c>
      <c r="F144" s="94">
        <v>200010150630645</v>
      </c>
      <c r="G144" s="102">
        <v>14300</v>
      </c>
      <c r="H144" s="90">
        <f t="shared" si="9"/>
        <v>13744.316169702304</v>
      </c>
      <c r="I144" s="55">
        <v>6</v>
      </c>
      <c r="J144" s="56">
        <f t="shared" si="8"/>
        <v>13744.316169702304</v>
      </c>
      <c r="K144" s="69">
        <f t="shared" si="1"/>
        <v>0</v>
      </c>
      <c r="L144" s="91">
        <v>100</v>
      </c>
      <c r="M144" s="71">
        <f t="shared" si="2"/>
        <v>13744.316169702304</v>
      </c>
      <c r="N144" s="56">
        <f t="shared" si="3"/>
        <v>0</v>
      </c>
      <c r="O144" s="92" t="s">
        <v>1185</v>
      </c>
      <c r="P144" s="79">
        <v>480.94</v>
      </c>
      <c r="Q144" s="93">
        <f t="shared" si="4"/>
        <v>14225.256169702305</v>
      </c>
      <c r="R144" s="47"/>
      <c r="S144" s="47"/>
    </row>
    <row r="145" spans="1:19" s="39" customFormat="1" ht="15.75" customHeight="1">
      <c r="A145" s="40" t="s">
        <v>622</v>
      </c>
      <c r="B145" s="84" t="s">
        <v>163</v>
      </c>
      <c r="C145" s="85" t="s">
        <v>1026</v>
      </c>
      <c r="D145" s="86" t="s">
        <v>1027</v>
      </c>
      <c r="E145" s="84" t="s">
        <v>968</v>
      </c>
      <c r="F145" s="94">
        <v>200010150633516</v>
      </c>
      <c r="G145" s="102">
        <v>14300</v>
      </c>
      <c r="H145" s="90">
        <f t="shared" si="9"/>
        <v>13744.316169702304</v>
      </c>
      <c r="I145" s="55">
        <v>6</v>
      </c>
      <c r="J145" s="56">
        <f t="shared" si="8"/>
        <v>13744.316169702304</v>
      </c>
      <c r="K145" s="69">
        <f t="shared" si="1"/>
        <v>0</v>
      </c>
      <c r="L145" s="91">
        <v>100</v>
      </c>
      <c r="M145" s="71">
        <f t="shared" si="2"/>
        <v>13744.316169702304</v>
      </c>
      <c r="N145" s="56">
        <f t="shared" si="3"/>
        <v>0</v>
      </c>
      <c r="O145" s="92" t="s">
        <v>1185</v>
      </c>
      <c r="P145" s="79">
        <v>480.94</v>
      </c>
      <c r="Q145" s="93">
        <f t="shared" si="4"/>
        <v>14225.256169702305</v>
      </c>
      <c r="R145" s="47"/>
      <c r="S145" s="47"/>
    </row>
    <row r="146" spans="1:19" s="39" customFormat="1" ht="15.75" customHeight="1">
      <c r="A146" s="40" t="s">
        <v>623</v>
      </c>
      <c r="B146" s="84" t="s">
        <v>164</v>
      </c>
      <c r="C146" s="85" t="s">
        <v>1026</v>
      </c>
      <c r="D146" s="86" t="s">
        <v>1027</v>
      </c>
      <c r="E146" s="84" t="s">
        <v>968</v>
      </c>
      <c r="F146" s="94">
        <v>200010150635556</v>
      </c>
      <c r="G146" s="102">
        <v>14300</v>
      </c>
      <c r="H146" s="90">
        <f t="shared" si="9"/>
        <v>13744.316169702304</v>
      </c>
      <c r="I146" s="55">
        <v>6</v>
      </c>
      <c r="J146" s="56">
        <f t="shared" si="8"/>
        <v>13744.316169702304</v>
      </c>
      <c r="K146" s="69">
        <f t="shared" si="1"/>
        <v>0</v>
      </c>
      <c r="L146" s="91">
        <v>100</v>
      </c>
      <c r="M146" s="71">
        <f t="shared" si="2"/>
        <v>13744.316169702304</v>
      </c>
      <c r="N146" s="56">
        <f t="shared" si="3"/>
        <v>0</v>
      </c>
      <c r="O146" s="92" t="s">
        <v>1185</v>
      </c>
      <c r="P146" s="79">
        <v>480.94</v>
      </c>
      <c r="Q146" s="93">
        <f t="shared" si="4"/>
        <v>14225.256169702305</v>
      </c>
      <c r="R146" s="47"/>
      <c r="S146" s="47"/>
    </row>
    <row r="147" spans="1:19" s="39" customFormat="1" ht="15.75" customHeight="1">
      <c r="A147" s="40" t="s">
        <v>624</v>
      </c>
      <c r="B147" s="84" t="s">
        <v>165</v>
      </c>
      <c r="C147" s="85" t="s">
        <v>1026</v>
      </c>
      <c r="D147" s="86" t="s">
        <v>1027</v>
      </c>
      <c r="E147" s="84" t="s">
        <v>968</v>
      </c>
      <c r="F147" s="94">
        <v>200010150645106</v>
      </c>
      <c r="G147" s="102">
        <v>14300</v>
      </c>
      <c r="H147" s="90">
        <f t="shared" si="9"/>
        <v>13744.316169702304</v>
      </c>
      <c r="I147" s="55">
        <v>6</v>
      </c>
      <c r="J147" s="56">
        <f t="shared" si="8"/>
        <v>13744.316169702304</v>
      </c>
      <c r="K147" s="69">
        <f t="shared" si="1"/>
        <v>0</v>
      </c>
      <c r="L147" s="91">
        <v>100</v>
      </c>
      <c r="M147" s="71">
        <f t="shared" si="2"/>
        <v>13744.316169702304</v>
      </c>
      <c r="N147" s="56">
        <f t="shared" si="3"/>
        <v>0</v>
      </c>
      <c r="O147" s="92" t="s">
        <v>1185</v>
      </c>
      <c r="P147" s="79">
        <v>480.94</v>
      </c>
      <c r="Q147" s="93">
        <f t="shared" si="4"/>
        <v>14225.256169702305</v>
      </c>
      <c r="R147" s="47"/>
      <c r="S147" s="47"/>
    </row>
    <row r="148" spans="1:19" s="39" customFormat="1" ht="15.75" customHeight="1">
      <c r="A148" s="40" t="s">
        <v>625</v>
      </c>
      <c r="B148" s="84" t="s">
        <v>166</v>
      </c>
      <c r="C148" s="85" t="s">
        <v>1026</v>
      </c>
      <c r="D148" s="86" t="s">
        <v>1027</v>
      </c>
      <c r="E148" s="84" t="s">
        <v>968</v>
      </c>
      <c r="F148" s="94">
        <v>200010150644314</v>
      </c>
      <c r="G148" s="102">
        <v>14300</v>
      </c>
      <c r="H148" s="90">
        <f t="shared" si="9"/>
        <v>13744.316169702304</v>
      </c>
      <c r="I148" s="55">
        <v>6</v>
      </c>
      <c r="J148" s="56">
        <f t="shared" si="8"/>
        <v>13744.316169702304</v>
      </c>
      <c r="K148" s="69">
        <f t="shared" si="1"/>
        <v>0</v>
      </c>
      <c r="L148" s="91">
        <v>100</v>
      </c>
      <c r="M148" s="71">
        <f t="shared" si="2"/>
        <v>13744.316169702304</v>
      </c>
      <c r="N148" s="56">
        <f t="shared" si="3"/>
        <v>0</v>
      </c>
      <c r="O148" s="92" t="s">
        <v>1185</v>
      </c>
      <c r="P148" s="79">
        <v>480.94</v>
      </c>
      <c r="Q148" s="93">
        <f t="shared" si="4"/>
        <v>14225.256169702305</v>
      </c>
      <c r="R148" s="47"/>
      <c r="S148" s="47"/>
    </row>
    <row r="149" spans="1:19" s="39" customFormat="1" ht="15.75" customHeight="1">
      <c r="A149" s="40" t="s">
        <v>626</v>
      </c>
      <c r="B149" s="84" t="s">
        <v>167</v>
      </c>
      <c r="C149" s="85" t="s">
        <v>1026</v>
      </c>
      <c r="D149" s="86" t="s">
        <v>1027</v>
      </c>
      <c r="E149" s="84" t="s">
        <v>968</v>
      </c>
      <c r="F149" s="94">
        <v>200010150624237</v>
      </c>
      <c r="G149" s="102">
        <v>14300</v>
      </c>
      <c r="H149" s="90">
        <f t="shared" si="9"/>
        <v>13744.316169702304</v>
      </c>
      <c r="I149" s="55">
        <v>6</v>
      </c>
      <c r="J149" s="56">
        <f t="shared" si="8"/>
        <v>13744.316169702304</v>
      </c>
      <c r="K149" s="69">
        <f t="shared" si="1"/>
        <v>0</v>
      </c>
      <c r="L149" s="91">
        <v>93</v>
      </c>
      <c r="M149" s="71">
        <f t="shared" si="2"/>
        <v>12782.214037823143</v>
      </c>
      <c r="N149" s="56">
        <f t="shared" si="3"/>
        <v>962.10213187916088</v>
      </c>
      <c r="O149" s="92"/>
      <c r="P149" s="79">
        <v>1000</v>
      </c>
      <c r="Q149" s="93">
        <f t="shared" si="4"/>
        <v>13782.214037823143</v>
      </c>
      <c r="R149" s="47"/>
      <c r="S149" s="47"/>
    </row>
    <row r="150" spans="1:19" s="39" customFormat="1" ht="15.75" customHeight="1">
      <c r="A150" s="40" t="s">
        <v>627</v>
      </c>
      <c r="B150" s="84" t="s">
        <v>168</v>
      </c>
      <c r="C150" s="85" t="s">
        <v>1026</v>
      </c>
      <c r="D150" s="86" t="s">
        <v>1027</v>
      </c>
      <c r="E150" s="84" t="s">
        <v>968</v>
      </c>
      <c r="F150" s="94">
        <v>200011000751168</v>
      </c>
      <c r="G150" s="102">
        <v>14300</v>
      </c>
      <c r="H150" s="90">
        <f t="shared" si="9"/>
        <v>13744.316169702304</v>
      </c>
      <c r="I150" s="55">
        <v>6</v>
      </c>
      <c r="J150" s="56">
        <f t="shared" si="8"/>
        <v>13744.316169702304</v>
      </c>
      <c r="K150" s="69">
        <f t="shared" si="1"/>
        <v>0</v>
      </c>
      <c r="L150" s="91">
        <v>98</v>
      </c>
      <c r="M150" s="71">
        <f t="shared" si="2"/>
        <v>13469.42984630826</v>
      </c>
      <c r="N150" s="56">
        <f t="shared" si="3"/>
        <v>274.88632339404467</v>
      </c>
      <c r="O150" s="92"/>
      <c r="P150" s="79">
        <v>757.32</v>
      </c>
      <c r="Q150" s="93">
        <f t="shared" si="4"/>
        <v>14226.749846308259</v>
      </c>
      <c r="R150" s="47"/>
      <c r="S150" s="47"/>
    </row>
    <row r="151" spans="1:19" s="39" customFormat="1" ht="15.75" customHeight="1">
      <c r="A151" s="40" t="s">
        <v>628</v>
      </c>
      <c r="B151" s="84" t="s">
        <v>169</v>
      </c>
      <c r="C151" s="85" t="s">
        <v>1026</v>
      </c>
      <c r="D151" s="86" t="s">
        <v>1027</v>
      </c>
      <c r="E151" s="84" t="s">
        <v>968</v>
      </c>
      <c r="F151" s="94">
        <v>200010150595324</v>
      </c>
      <c r="G151" s="102">
        <v>15015</v>
      </c>
      <c r="H151" s="90">
        <f t="shared" si="9"/>
        <v>14431.531978187419</v>
      </c>
      <c r="I151" s="55">
        <v>6</v>
      </c>
      <c r="J151" s="56">
        <f t="shared" si="8"/>
        <v>14431.531978187419</v>
      </c>
      <c r="K151" s="69">
        <f t="shared" si="1"/>
        <v>0</v>
      </c>
      <c r="L151" s="91">
        <v>93</v>
      </c>
      <c r="M151" s="71">
        <f t="shared" si="2"/>
        <v>13421.3247397143</v>
      </c>
      <c r="N151" s="56">
        <f t="shared" si="3"/>
        <v>1010.2072384731182</v>
      </c>
      <c r="O151" s="92"/>
      <c r="P151" s="79">
        <v>1000</v>
      </c>
      <c r="Q151" s="93">
        <f t="shared" si="4"/>
        <v>14421.3247397143</v>
      </c>
      <c r="R151" s="47"/>
      <c r="S151" s="47"/>
    </row>
    <row r="152" spans="1:19" s="39" customFormat="1" ht="15.75" customHeight="1">
      <c r="A152" s="40" t="s">
        <v>629</v>
      </c>
      <c r="B152" s="84" t="s">
        <v>170</v>
      </c>
      <c r="C152" s="85" t="s">
        <v>1026</v>
      </c>
      <c r="D152" s="86" t="s">
        <v>1027</v>
      </c>
      <c r="E152" s="84" t="s">
        <v>968</v>
      </c>
      <c r="F152" s="94">
        <v>200010150585114</v>
      </c>
      <c r="G152" s="102">
        <v>13442</v>
      </c>
      <c r="H152" s="90">
        <f t="shared" si="9"/>
        <v>12919.657199520167</v>
      </c>
      <c r="I152" s="55">
        <v>3</v>
      </c>
      <c r="J152" s="56">
        <f t="shared" si="8"/>
        <v>6459.8285997600833</v>
      </c>
      <c r="K152" s="69">
        <f t="shared" si="1"/>
        <v>6459.8285997600833</v>
      </c>
      <c r="L152" s="91">
        <v>100</v>
      </c>
      <c r="M152" s="71">
        <f t="shared" si="2"/>
        <v>6459.8285997600833</v>
      </c>
      <c r="N152" s="56">
        <f t="shared" si="3"/>
        <v>0</v>
      </c>
      <c r="O152" s="92" t="s">
        <v>1185</v>
      </c>
      <c r="P152" s="79"/>
      <c r="Q152" s="93">
        <f t="shared" si="4"/>
        <v>6459.8285997600833</v>
      </c>
      <c r="R152" s="47"/>
      <c r="S152" s="47"/>
    </row>
    <row r="153" spans="1:19" s="39" customFormat="1" ht="15.75" customHeight="1">
      <c r="A153" s="40" t="s">
        <v>630</v>
      </c>
      <c r="B153" s="84" t="s">
        <v>171</v>
      </c>
      <c r="C153" s="85" t="s">
        <v>1026</v>
      </c>
      <c r="D153" s="86" t="s">
        <v>1027</v>
      </c>
      <c r="E153" s="84" t="s">
        <v>968</v>
      </c>
      <c r="F153" s="94">
        <v>200010150670744</v>
      </c>
      <c r="G153" s="102">
        <v>14300</v>
      </c>
      <c r="H153" s="90">
        <f t="shared" si="9"/>
        <v>13744.316169702304</v>
      </c>
      <c r="I153" s="55">
        <v>6</v>
      </c>
      <c r="J153" s="56">
        <f t="shared" si="8"/>
        <v>13744.316169702304</v>
      </c>
      <c r="K153" s="69">
        <f t="shared" si="1"/>
        <v>0</v>
      </c>
      <c r="L153" s="91">
        <v>100</v>
      </c>
      <c r="M153" s="71">
        <f t="shared" si="2"/>
        <v>13744.316169702304</v>
      </c>
      <c r="N153" s="56">
        <f t="shared" si="3"/>
        <v>0</v>
      </c>
      <c r="O153" s="92" t="s">
        <v>1185</v>
      </c>
      <c r="P153" s="79">
        <v>480.94</v>
      </c>
      <c r="Q153" s="93">
        <f t="shared" si="4"/>
        <v>14225.256169702305</v>
      </c>
      <c r="R153" s="47"/>
      <c r="S153" s="47"/>
    </row>
    <row r="154" spans="1:19" s="39" customFormat="1" ht="15.75" customHeight="1">
      <c r="A154" s="40" t="s">
        <v>631</v>
      </c>
      <c r="B154" s="84" t="s">
        <v>172</v>
      </c>
      <c r="C154" s="85" t="s">
        <v>1026</v>
      </c>
      <c r="D154" s="86" t="s">
        <v>1027</v>
      </c>
      <c r="E154" s="84" t="s">
        <v>968</v>
      </c>
      <c r="F154" s="94">
        <v>20010150689544</v>
      </c>
      <c r="G154" s="102">
        <v>14300</v>
      </c>
      <c r="H154" s="90">
        <f t="shared" si="9"/>
        <v>13744.316169702304</v>
      </c>
      <c r="I154" s="55">
        <v>6</v>
      </c>
      <c r="J154" s="56">
        <f t="shared" si="8"/>
        <v>13744.316169702304</v>
      </c>
      <c r="K154" s="69">
        <f t="shared" si="1"/>
        <v>0</v>
      </c>
      <c r="L154" s="91">
        <v>100</v>
      </c>
      <c r="M154" s="71">
        <f t="shared" si="2"/>
        <v>13744.316169702304</v>
      </c>
      <c r="N154" s="56">
        <f t="shared" si="3"/>
        <v>0</v>
      </c>
      <c r="O154" s="92" t="s">
        <v>1185</v>
      </c>
      <c r="P154" s="79">
        <v>480.94</v>
      </c>
      <c r="Q154" s="93">
        <f t="shared" si="4"/>
        <v>14225.256169702305</v>
      </c>
      <c r="R154" s="47"/>
      <c r="S154" s="47"/>
    </row>
    <row r="155" spans="1:19" s="39" customFormat="1" ht="15.75" customHeight="1">
      <c r="A155" s="40" t="s">
        <v>632</v>
      </c>
      <c r="B155" s="84" t="s">
        <v>173</v>
      </c>
      <c r="C155" s="85" t="s">
        <v>1026</v>
      </c>
      <c r="D155" s="86" t="s">
        <v>1027</v>
      </c>
      <c r="E155" s="84" t="s">
        <v>997</v>
      </c>
      <c r="F155" s="94">
        <v>200010150691011</v>
      </c>
      <c r="G155" s="102">
        <v>16500</v>
      </c>
      <c r="H155" s="90">
        <f t="shared" si="9"/>
        <v>15858.826349656505</v>
      </c>
      <c r="I155" s="55">
        <v>6</v>
      </c>
      <c r="J155" s="56">
        <f t="shared" si="8"/>
        <v>15858.826349656505</v>
      </c>
      <c r="K155" s="69">
        <f t="shared" si="1"/>
        <v>0</v>
      </c>
      <c r="L155" s="91">
        <v>100</v>
      </c>
      <c r="M155" s="71">
        <f t="shared" si="2"/>
        <v>15858.826349656505</v>
      </c>
      <c r="N155" s="56">
        <f t="shared" si="3"/>
        <v>0</v>
      </c>
      <c r="O155" s="92" t="s">
        <v>1185</v>
      </c>
      <c r="P155" s="79">
        <v>480.94</v>
      </c>
      <c r="Q155" s="93">
        <f t="shared" si="4"/>
        <v>16339.766349656506</v>
      </c>
      <c r="R155" s="47"/>
      <c r="S155" s="47"/>
    </row>
    <row r="156" spans="1:19" s="39" customFormat="1" ht="15.75" customHeight="1">
      <c r="A156" s="40" t="s">
        <v>633</v>
      </c>
      <c r="B156" s="84" t="s">
        <v>174</v>
      </c>
      <c r="C156" s="85" t="s">
        <v>1026</v>
      </c>
      <c r="D156" s="86" t="s">
        <v>1027</v>
      </c>
      <c r="E156" s="84" t="s">
        <v>968</v>
      </c>
      <c r="F156" s="94">
        <v>200010150696922</v>
      </c>
      <c r="G156" s="102">
        <v>14300</v>
      </c>
      <c r="H156" s="90">
        <f t="shared" si="9"/>
        <v>13744.316169702304</v>
      </c>
      <c r="I156" s="55">
        <v>6</v>
      </c>
      <c r="J156" s="56">
        <f t="shared" si="8"/>
        <v>13744.316169702304</v>
      </c>
      <c r="K156" s="69">
        <f t="shared" si="1"/>
        <v>0</v>
      </c>
      <c r="L156" s="91">
        <v>100</v>
      </c>
      <c r="M156" s="71">
        <f t="shared" si="2"/>
        <v>13744.316169702304</v>
      </c>
      <c r="N156" s="56">
        <f t="shared" si="3"/>
        <v>0</v>
      </c>
      <c r="O156" s="92" t="s">
        <v>1185</v>
      </c>
      <c r="P156" s="79">
        <v>480.94</v>
      </c>
      <c r="Q156" s="93">
        <f t="shared" si="4"/>
        <v>14225.256169702305</v>
      </c>
      <c r="R156" s="47"/>
      <c r="S156" s="47"/>
    </row>
    <row r="157" spans="1:19" s="39" customFormat="1" ht="15.75" customHeight="1">
      <c r="A157" s="40" t="s">
        <v>634</v>
      </c>
      <c r="B157" s="84" t="s">
        <v>175</v>
      </c>
      <c r="C157" s="85" t="s">
        <v>1026</v>
      </c>
      <c r="D157" s="86" t="s">
        <v>1027</v>
      </c>
      <c r="E157" s="84" t="s">
        <v>968</v>
      </c>
      <c r="F157" s="94">
        <v>200010150701804</v>
      </c>
      <c r="G157" s="102">
        <v>14300</v>
      </c>
      <c r="H157" s="90">
        <f t="shared" si="9"/>
        <v>13744.316169702304</v>
      </c>
      <c r="I157" s="55">
        <v>6</v>
      </c>
      <c r="J157" s="56">
        <f t="shared" si="8"/>
        <v>13744.316169702304</v>
      </c>
      <c r="K157" s="69">
        <f t="shared" si="1"/>
        <v>0</v>
      </c>
      <c r="L157" s="91">
        <v>100</v>
      </c>
      <c r="M157" s="71">
        <f t="shared" si="2"/>
        <v>13744.316169702304</v>
      </c>
      <c r="N157" s="56">
        <f t="shared" si="3"/>
        <v>0</v>
      </c>
      <c r="O157" s="92" t="s">
        <v>1185</v>
      </c>
      <c r="P157" s="79">
        <v>480.94</v>
      </c>
      <c r="Q157" s="93">
        <f t="shared" si="4"/>
        <v>14225.256169702305</v>
      </c>
      <c r="R157" s="47"/>
      <c r="S157" s="47"/>
    </row>
    <row r="158" spans="1:19" s="39" customFormat="1" ht="15.75" customHeight="1">
      <c r="A158" s="40" t="s">
        <v>635</v>
      </c>
      <c r="B158" s="84" t="s">
        <v>176</v>
      </c>
      <c r="C158" s="85" t="s">
        <v>1026</v>
      </c>
      <c r="D158" s="86" t="s">
        <v>1027</v>
      </c>
      <c r="E158" s="84" t="s">
        <v>968</v>
      </c>
      <c r="F158" s="94">
        <v>200010150703802</v>
      </c>
      <c r="G158" s="102">
        <v>14300</v>
      </c>
      <c r="H158" s="90">
        <f t="shared" si="9"/>
        <v>13744.316169702304</v>
      </c>
      <c r="I158" s="55">
        <v>6</v>
      </c>
      <c r="J158" s="56">
        <f t="shared" si="8"/>
        <v>13744.316169702304</v>
      </c>
      <c r="K158" s="69">
        <f t="shared" si="1"/>
        <v>0</v>
      </c>
      <c r="L158" s="91">
        <v>100</v>
      </c>
      <c r="M158" s="71">
        <f t="shared" si="2"/>
        <v>13744.316169702304</v>
      </c>
      <c r="N158" s="56">
        <f t="shared" si="3"/>
        <v>0</v>
      </c>
      <c r="O158" s="92" t="s">
        <v>1185</v>
      </c>
      <c r="P158" s="79">
        <v>480.94</v>
      </c>
      <c r="Q158" s="93">
        <f t="shared" si="4"/>
        <v>14225.256169702305</v>
      </c>
      <c r="R158" s="47"/>
      <c r="S158" s="47"/>
    </row>
    <row r="159" spans="1:19" s="39" customFormat="1" ht="15.75" customHeight="1">
      <c r="A159" s="40" t="s">
        <v>636</v>
      </c>
      <c r="B159" s="84" t="s">
        <v>177</v>
      </c>
      <c r="C159" s="85" t="s">
        <v>1026</v>
      </c>
      <c r="D159" s="86" t="s">
        <v>1027</v>
      </c>
      <c r="E159" s="84" t="s">
        <v>968</v>
      </c>
      <c r="F159" s="94">
        <v>200010150754770</v>
      </c>
      <c r="G159" s="102">
        <v>14300</v>
      </c>
      <c r="H159" s="90">
        <f t="shared" si="9"/>
        <v>13744.316169702304</v>
      </c>
      <c r="I159" s="55">
        <v>6</v>
      </c>
      <c r="J159" s="56">
        <f t="shared" si="8"/>
        <v>13744.316169702304</v>
      </c>
      <c r="K159" s="69">
        <f t="shared" si="1"/>
        <v>0</v>
      </c>
      <c r="L159" s="91">
        <v>100</v>
      </c>
      <c r="M159" s="71">
        <f t="shared" si="2"/>
        <v>13744.316169702304</v>
      </c>
      <c r="N159" s="56">
        <f t="shared" si="3"/>
        <v>0</v>
      </c>
      <c r="O159" s="92" t="s">
        <v>1185</v>
      </c>
      <c r="P159" s="79">
        <v>480.94</v>
      </c>
      <c r="Q159" s="93">
        <f t="shared" si="4"/>
        <v>14225.256169702305</v>
      </c>
      <c r="R159" s="47"/>
      <c r="S159" s="47"/>
    </row>
    <row r="160" spans="1:19" s="39" customFormat="1" ht="15.75" customHeight="1">
      <c r="A160" s="40" t="s">
        <v>637</v>
      </c>
      <c r="B160" s="84" t="s">
        <v>178</v>
      </c>
      <c r="C160" s="85" t="s">
        <v>1026</v>
      </c>
      <c r="D160" s="86" t="s">
        <v>1027</v>
      </c>
      <c r="E160" s="84" t="s">
        <v>968</v>
      </c>
      <c r="F160" s="94">
        <v>200010150754754</v>
      </c>
      <c r="G160" s="102">
        <v>14300</v>
      </c>
      <c r="H160" s="90">
        <f t="shared" si="9"/>
        <v>13744.316169702304</v>
      </c>
      <c r="I160" s="55">
        <v>6</v>
      </c>
      <c r="J160" s="56">
        <f t="shared" si="8"/>
        <v>13744.316169702304</v>
      </c>
      <c r="K160" s="69">
        <f t="shared" si="1"/>
        <v>0</v>
      </c>
      <c r="L160" s="91">
        <v>100</v>
      </c>
      <c r="M160" s="71">
        <f t="shared" si="2"/>
        <v>13744.316169702304</v>
      </c>
      <c r="N160" s="56">
        <f t="shared" si="3"/>
        <v>0</v>
      </c>
      <c r="O160" s="92" t="s">
        <v>1185</v>
      </c>
      <c r="P160" s="79">
        <v>480.94</v>
      </c>
      <c r="Q160" s="93">
        <f t="shared" si="4"/>
        <v>14225.256169702305</v>
      </c>
      <c r="R160" s="47"/>
      <c r="S160" s="47"/>
    </row>
    <row r="161" spans="1:19" s="39" customFormat="1" ht="15.75" customHeight="1">
      <c r="A161" s="40" t="s">
        <v>638</v>
      </c>
      <c r="B161" s="84" t="s">
        <v>179</v>
      </c>
      <c r="C161" s="85" t="s">
        <v>1026</v>
      </c>
      <c r="D161" s="86" t="s">
        <v>1027</v>
      </c>
      <c r="E161" s="84" t="s">
        <v>968</v>
      </c>
      <c r="F161" s="94">
        <v>200010150763978</v>
      </c>
      <c r="G161" s="102">
        <v>14300</v>
      </c>
      <c r="H161" s="90">
        <f t="shared" si="9"/>
        <v>13744.316169702304</v>
      </c>
      <c r="I161" s="55">
        <v>6</v>
      </c>
      <c r="J161" s="56">
        <f t="shared" si="8"/>
        <v>13744.316169702304</v>
      </c>
      <c r="K161" s="69">
        <f t="shared" si="1"/>
        <v>0</v>
      </c>
      <c r="L161" s="91">
        <v>100</v>
      </c>
      <c r="M161" s="71">
        <f t="shared" si="2"/>
        <v>13744.316169702304</v>
      </c>
      <c r="N161" s="56">
        <f t="shared" si="3"/>
        <v>0</v>
      </c>
      <c r="O161" s="92" t="s">
        <v>1185</v>
      </c>
      <c r="P161" s="79">
        <v>480.94</v>
      </c>
      <c r="Q161" s="93">
        <f t="shared" si="4"/>
        <v>14225.256169702305</v>
      </c>
      <c r="R161" s="47"/>
      <c r="S161" s="47"/>
    </row>
    <row r="162" spans="1:19" s="39" customFormat="1" ht="15.75" customHeight="1">
      <c r="A162" s="40" t="s">
        <v>639</v>
      </c>
      <c r="B162" s="84" t="s">
        <v>180</v>
      </c>
      <c r="C162" s="85" t="s">
        <v>1026</v>
      </c>
      <c r="D162" s="86" t="s">
        <v>1027</v>
      </c>
      <c r="E162" s="84" t="s">
        <v>968</v>
      </c>
      <c r="F162" s="94">
        <v>200010150804031</v>
      </c>
      <c r="G162" s="102">
        <v>16900</v>
      </c>
      <c r="H162" s="90">
        <f t="shared" si="9"/>
        <v>16243.282746011815</v>
      </c>
      <c r="I162" s="55">
        <v>6</v>
      </c>
      <c r="J162" s="56">
        <f t="shared" si="8"/>
        <v>16243.282746011815</v>
      </c>
      <c r="K162" s="69">
        <f t="shared" si="1"/>
        <v>0</v>
      </c>
      <c r="L162" s="91">
        <v>98</v>
      </c>
      <c r="M162" s="71">
        <f t="shared" si="2"/>
        <v>15918.417091091578</v>
      </c>
      <c r="N162" s="56">
        <f t="shared" si="3"/>
        <v>324.86565492023692</v>
      </c>
      <c r="O162" s="92"/>
      <c r="P162" s="79">
        <v>800</v>
      </c>
      <c r="Q162" s="93">
        <f t="shared" si="4"/>
        <v>16718.417091091578</v>
      </c>
      <c r="R162" s="47"/>
      <c r="S162" s="47"/>
    </row>
    <row r="163" spans="1:19" s="39" customFormat="1" ht="15.75" customHeight="1">
      <c r="A163" s="40" t="s">
        <v>640</v>
      </c>
      <c r="B163" s="84" t="s">
        <v>181</v>
      </c>
      <c r="C163" s="85" t="s">
        <v>1026</v>
      </c>
      <c r="D163" s="86" t="s">
        <v>1027</v>
      </c>
      <c r="E163" s="84" t="s">
        <v>968</v>
      </c>
      <c r="F163" s="94">
        <v>200019601032165</v>
      </c>
      <c r="G163" s="102">
        <v>14300</v>
      </c>
      <c r="H163" s="90">
        <f t="shared" si="9"/>
        <v>13744.316169702304</v>
      </c>
      <c r="I163" s="55">
        <v>6</v>
      </c>
      <c r="J163" s="56">
        <f t="shared" si="8"/>
        <v>13744.316169702304</v>
      </c>
      <c r="K163" s="69">
        <f t="shared" si="1"/>
        <v>0</v>
      </c>
      <c r="L163" s="91">
        <v>100</v>
      </c>
      <c r="M163" s="71">
        <f t="shared" si="2"/>
        <v>13744.316169702304</v>
      </c>
      <c r="N163" s="56">
        <f t="shared" si="3"/>
        <v>0</v>
      </c>
      <c r="O163" s="92" t="s">
        <v>1185</v>
      </c>
      <c r="P163" s="79">
        <v>456.68</v>
      </c>
      <c r="Q163" s="93">
        <f t="shared" si="4"/>
        <v>14200.996169702305</v>
      </c>
      <c r="R163" s="47"/>
      <c r="S163" s="47"/>
    </row>
    <row r="164" spans="1:19" s="39" customFormat="1" ht="15.75" customHeight="1">
      <c r="A164" s="40" t="s">
        <v>641</v>
      </c>
      <c r="B164" s="84" t="s">
        <v>182</v>
      </c>
      <c r="C164" s="85" t="s">
        <v>1026</v>
      </c>
      <c r="D164" s="86" t="s">
        <v>1027</v>
      </c>
      <c r="E164" s="84" t="s">
        <v>968</v>
      </c>
      <c r="F164" s="94">
        <v>200019601055074</v>
      </c>
      <c r="G164" s="102">
        <v>14300</v>
      </c>
      <c r="H164" s="90">
        <f t="shared" si="9"/>
        <v>13744.316169702304</v>
      </c>
      <c r="I164" s="55">
        <v>6</v>
      </c>
      <c r="J164" s="56">
        <f t="shared" si="8"/>
        <v>13744.316169702304</v>
      </c>
      <c r="K164" s="69">
        <f t="shared" si="1"/>
        <v>0</v>
      </c>
      <c r="L164" s="91">
        <v>100</v>
      </c>
      <c r="M164" s="71">
        <f t="shared" si="2"/>
        <v>13744.316169702304</v>
      </c>
      <c r="N164" s="56">
        <f t="shared" si="3"/>
        <v>0</v>
      </c>
      <c r="O164" s="92" t="s">
        <v>1185</v>
      </c>
      <c r="P164" s="79">
        <v>456.68</v>
      </c>
      <c r="Q164" s="93">
        <f t="shared" si="4"/>
        <v>14200.996169702305</v>
      </c>
      <c r="R164" s="47"/>
      <c r="S164" s="47"/>
    </row>
    <row r="165" spans="1:19" s="39" customFormat="1" ht="15.75" customHeight="1">
      <c r="A165" s="40" t="s">
        <v>642</v>
      </c>
      <c r="B165" s="84" t="s">
        <v>183</v>
      </c>
      <c r="C165" s="85" t="s">
        <v>1026</v>
      </c>
      <c r="D165" s="86" t="s">
        <v>1027</v>
      </c>
      <c r="E165" s="84" t="s">
        <v>968</v>
      </c>
      <c r="F165" s="94">
        <v>200019601065944</v>
      </c>
      <c r="G165" s="102">
        <v>14300</v>
      </c>
      <c r="H165" s="90">
        <f t="shared" si="9"/>
        <v>13744.316169702304</v>
      </c>
      <c r="I165" s="55">
        <v>6</v>
      </c>
      <c r="J165" s="56">
        <f t="shared" si="8"/>
        <v>13744.316169702304</v>
      </c>
      <c r="K165" s="69">
        <f t="shared" si="1"/>
        <v>0</v>
      </c>
      <c r="L165" s="91">
        <v>100</v>
      </c>
      <c r="M165" s="71">
        <f t="shared" si="2"/>
        <v>13744.316169702304</v>
      </c>
      <c r="N165" s="56">
        <f t="shared" si="3"/>
        <v>0</v>
      </c>
      <c r="O165" s="92" t="s">
        <v>1185</v>
      </c>
      <c r="P165" s="79">
        <v>456.68</v>
      </c>
      <c r="Q165" s="93">
        <f t="shared" si="4"/>
        <v>14200.996169702305</v>
      </c>
      <c r="R165" s="47"/>
      <c r="S165" s="47"/>
    </row>
    <row r="166" spans="1:19" s="39" customFormat="1" ht="15.75" customHeight="1">
      <c r="A166" s="40" t="s">
        <v>643</v>
      </c>
      <c r="B166" s="84" t="s">
        <v>184</v>
      </c>
      <c r="C166" s="85" t="s">
        <v>1026</v>
      </c>
      <c r="D166" s="86" t="s">
        <v>1027</v>
      </c>
      <c r="E166" s="84" t="s">
        <v>968</v>
      </c>
      <c r="F166" s="94">
        <v>200019601375777</v>
      </c>
      <c r="G166" s="102">
        <v>14300</v>
      </c>
      <c r="H166" s="90">
        <f t="shared" si="9"/>
        <v>13744.316169702304</v>
      </c>
      <c r="I166" s="55">
        <v>6</v>
      </c>
      <c r="J166" s="56">
        <f t="shared" si="8"/>
        <v>13744.316169702304</v>
      </c>
      <c r="K166" s="69">
        <f t="shared" si="1"/>
        <v>0</v>
      </c>
      <c r="L166" s="91">
        <v>100</v>
      </c>
      <c r="M166" s="71">
        <f t="shared" si="2"/>
        <v>13744.316169702304</v>
      </c>
      <c r="N166" s="56">
        <f t="shared" si="3"/>
        <v>0</v>
      </c>
      <c r="O166" s="92" t="s">
        <v>1185</v>
      </c>
      <c r="P166" s="79">
        <v>456.68</v>
      </c>
      <c r="Q166" s="93">
        <f t="shared" si="4"/>
        <v>14200.996169702305</v>
      </c>
      <c r="R166" s="47"/>
      <c r="S166" s="47"/>
    </row>
    <row r="167" spans="1:19" s="39" customFormat="1" ht="15.75" customHeight="1">
      <c r="A167" s="40" t="s">
        <v>644</v>
      </c>
      <c r="B167" s="84" t="s">
        <v>185</v>
      </c>
      <c r="C167" s="85" t="s">
        <v>1026</v>
      </c>
      <c r="D167" s="86" t="s">
        <v>1027</v>
      </c>
      <c r="E167" s="84" t="s">
        <v>968</v>
      </c>
      <c r="F167" s="94">
        <v>200019601513730</v>
      </c>
      <c r="G167" s="102">
        <v>14300</v>
      </c>
      <c r="H167" s="90">
        <f t="shared" si="9"/>
        <v>13744.316169702304</v>
      </c>
      <c r="I167" s="55">
        <v>6</v>
      </c>
      <c r="J167" s="56">
        <f t="shared" si="8"/>
        <v>13744.316169702304</v>
      </c>
      <c r="K167" s="69">
        <f t="shared" si="1"/>
        <v>0</v>
      </c>
      <c r="L167" s="91">
        <v>100</v>
      </c>
      <c r="M167" s="71">
        <f t="shared" si="2"/>
        <v>13744.316169702304</v>
      </c>
      <c r="N167" s="56">
        <f t="shared" si="3"/>
        <v>0</v>
      </c>
      <c r="O167" s="92" t="s">
        <v>1185</v>
      </c>
      <c r="P167" s="79">
        <v>456.68</v>
      </c>
      <c r="Q167" s="93">
        <f t="shared" si="4"/>
        <v>14200.996169702305</v>
      </c>
      <c r="R167" s="47"/>
      <c r="S167" s="47"/>
    </row>
    <row r="168" spans="1:19" s="39" customFormat="1" ht="15.75" customHeight="1">
      <c r="A168" s="40" t="s">
        <v>645</v>
      </c>
      <c r="B168" s="84" t="s">
        <v>186</v>
      </c>
      <c r="C168" s="85" t="s">
        <v>1026</v>
      </c>
      <c r="D168" s="86" t="s">
        <v>1027</v>
      </c>
      <c r="E168" s="84" t="s">
        <v>968</v>
      </c>
      <c r="F168" s="94">
        <v>200019601588092</v>
      </c>
      <c r="G168" s="102">
        <v>14300</v>
      </c>
      <c r="H168" s="90">
        <f t="shared" si="9"/>
        <v>13744.316169702304</v>
      </c>
      <c r="I168" s="55">
        <v>6</v>
      </c>
      <c r="J168" s="56">
        <f t="shared" si="8"/>
        <v>13744.316169702304</v>
      </c>
      <c r="K168" s="69">
        <f t="shared" si="1"/>
        <v>0</v>
      </c>
      <c r="L168" s="91">
        <v>100</v>
      </c>
      <c r="M168" s="71">
        <f t="shared" si="2"/>
        <v>13744.316169702304</v>
      </c>
      <c r="N168" s="56">
        <f t="shared" si="3"/>
        <v>0</v>
      </c>
      <c r="O168" s="92" t="s">
        <v>1185</v>
      </c>
      <c r="P168" s="79">
        <v>456.68</v>
      </c>
      <c r="Q168" s="93">
        <f t="shared" si="4"/>
        <v>14200.996169702305</v>
      </c>
      <c r="R168" s="47"/>
      <c r="S168" s="47"/>
    </row>
    <row r="169" spans="1:19" s="39" customFormat="1" ht="15.75" customHeight="1">
      <c r="A169" s="40" t="s">
        <v>646</v>
      </c>
      <c r="B169" s="84" t="s">
        <v>187</v>
      </c>
      <c r="C169" s="85" t="s">
        <v>1026</v>
      </c>
      <c r="D169" s="86" t="s">
        <v>1027</v>
      </c>
      <c r="E169" s="84" t="s">
        <v>968</v>
      </c>
      <c r="F169" s="94">
        <v>200010231846263</v>
      </c>
      <c r="G169" s="102">
        <v>14300</v>
      </c>
      <c r="H169" s="90">
        <f t="shared" si="9"/>
        <v>13744.316169702304</v>
      </c>
      <c r="I169" s="55">
        <v>6</v>
      </c>
      <c r="J169" s="56">
        <f t="shared" si="8"/>
        <v>13744.316169702304</v>
      </c>
      <c r="K169" s="69">
        <f t="shared" si="1"/>
        <v>0</v>
      </c>
      <c r="L169" s="91">
        <v>100</v>
      </c>
      <c r="M169" s="71">
        <f t="shared" si="2"/>
        <v>13744.316169702304</v>
      </c>
      <c r="N169" s="56">
        <f t="shared" si="3"/>
        <v>0</v>
      </c>
      <c r="O169" s="92" t="s">
        <v>1185</v>
      </c>
      <c r="P169" s="79">
        <v>456.68</v>
      </c>
      <c r="Q169" s="93">
        <f t="shared" si="4"/>
        <v>14200.996169702305</v>
      </c>
      <c r="R169" s="47"/>
      <c r="S169" s="47"/>
    </row>
    <row r="170" spans="1:19" s="39" customFormat="1" ht="15.75" customHeight="1">
      <c r="A170" s="40" t="s">
        <v>647</v>
      </c>
      <c r="B170" s="84" t="s">
        <v>188</v>
      </c>
      <c r="C170" s="85" t="s">
        <v>1026</v>
      </c>
      <c r="D170" s="86" t="s">
        <v>1027</v>
      </c>
      <c r="E170" s="84" t="s">
        <v>968</v>
      </c>
      <c r="F170" s="94">
        <v>200010150633464</v>
      </c>
      <c r="G170" s="102">
        <v>14300</v>
      </c>
      <c r="H170" s="90">
        <f t="shared" si="9"/>
        <v>13744.316169702304</v>
      </c>
      <c r="I170" s="55">
        <v>6</v>
      </c>
      <c r="J170" s="56">
        <f t="shared" si="8"/>
        <v>13744.316169702304</v>
      </c>
      <c r="K170" s="69">
        <f t="shared" si="1"/>
        <v>0</v>
      </c>
      <c r="L170" s="91">
        <v>100</v>
      </c>
      <c r="M170" s="71">
        <f t="shared" si="2"/>
        <v>13744.316169702304</v>
      </c>
      <c r="N170" s="56">
        <f t="shared" si="3"/>
        <v>0</v>
      </c>
      <c r="O170" s="92" t="s">
        <v>1185</v>
      </c>
      <c r="P170" s="79">
        <v>456.68</v>
      </c>
      <c r="Q170" s="93">
        <f t="shared" si="4"/>
        <v>14200.996169702305</v>
      </c>
      <c r="R170" s="47"/>
      <c r="S170" s="47"/>
    </row>
    <row r="171" spans="1:19" s="39" customFormat="1" ht="15.75" customHeight="1">
      <c r="A171" s="40" t="s">
        <v>648</v>
      </c>
      <c r="B171" s="84" t="s">
        <v>189</v>
      </c>
      <c r="C171" s="85" t="s">
        <v>1026</v>
      </c>
      <c r="D171" s="86" t="s">
        <v>1027</v>
      </c>
      <c r="E171" s="84" t="s">
        <v>968</v>
      </c>
      <c r="F171" s="94">
        <v>200019601836029</v>
      </c>
      <c r="G171" s="102">
        <v>14300</v>
      </c>
      <c r="H171" s="90">
        <f t="shared" si="9"/>
        <v>13744.316169702304</v>
      </c>
      <c r="I171" s="55">
        <v>6</v>
      </c>
      <c r="J171" s="56">
        <f t="shared" si="8"/>
        <v>13744.316169702304</v>
      </c>
      <c r="K171" s="69">
        <f t="shared" si="1"/>
        <v>0</v>
      </c>
      <c r="L171" s="91">
        <v>100</v>
      </c>
      <c r="M171" s="71">
        <f t="shared" si="2"/>
        <v>13744.316169702304</v>
      </c>
      <c r="N171" s="56">
        <f t="shared" si="3"/>
        <v>0</v>
      </c>
      <c r="O171" s="92" t="s">
        <v>1185</v>
      </c>
      <c r="P171" s="79">
        <v>456.68</v>
      </c>
      <c r="Q171" s="93">
        <f t="shared" si="4"/>
        <v>14200.996169702305</v>
      </c>
      <c r="R171" s="47"/>
      <c r="S171" s="47"/>
    </row>
    <row r="172" spans="1:19" s="39" customFormat="1" ht="15.75" customHeight="1">
      <c r="A172" s="40" t="s">
        <v>649</v>
      </c>
      <c r="B172" s="84" t="s">
        <v>190</v>
      </c>
      <c r="C172" s="85" t="s">
        <v>1026</v>
      </c>
      <c r="D172" s="86" t="s">
        <v>1027</v>
      </c>
      <c r="E172" s="84" t="s">
        <v>968</v>
      </c>
      <c r="F172" s="94">
        <v>200019602268684</v>
      </c>
      <c r="G172" s="102">
        <v>14300</v>
      </c>
      <c r="H172" s="90">
        <f t="shared" si="9"/>
        <v>13744.316169702304</v>
      </c>
      <c r="I172" s="55">
        <v>6</v>
      </c>
      <c r="J172" s="56">
        <f t="shared" si="8"/>
        <v>13744.316169702304</v>
      </c>
      <c r="K172" s="69">
        <f t="shared" si="1"/>
        <v>0</v>
      </c>
      <c r="L172" s="91">
        <v>100</v>
      </c>
      <c r="M172" s="71">
        <f t="shared" si="2"/>
        <v>13744.316169702304</v>
      </c>
      <c r="N172" s="56">
        <f t="shared" si="3"/>
        <v>0</v>
      </c>
      <c r="O172" s="92" t="s">
        <v>1185</v>
      </c>
      <c r="P172" s="79">
        <v>456.68</v>
      </c>
      <c r="Q172" s="93">
        <f t="shared" si="4"/>
        <v>14200.996169702305</v>
      </c>
      <c r="R172" s="47"/>
      <c r="S172" s="47"/>
    </row>
    <row r="173" spans="1:19" s="39" customFormat="1" ht="15.75" customHeight="1">
      <c r="A173" s="40" t="s">
        <v>650</v>
      </c>
      <c r="B173" s="84" t="s">
        <v>191</v>
      </c>
      <c r="C173" s="85" t="s">
        <v>1026</v>
      </c>
      <c r="D173" s="86" t="s">
        <v>1027</v>
      </c>
      <c r="E173" s="84" t="s">
        <v>968</v>
      </c>
      <c r="F173" s="94">
        <v>200019602029675</v>
      </c>
      <c r="G173" s="102">
        <v>14300</v>
      </c>
      <c r="H173" s="90">
        <f t="shared" si="9"/>
        <v>13744.316169702304</v>
      </c>
      <c r="I173" s="55">
        <v>6</v>
      </c>
      <c r="J173" s="56">
        <f t="shared" si="8"/>
        <v>13744.316169702304</v>
      </c>
      <c r="K173" s="69">
        <f t="shared" si="1"/>
        <v>0</v>
      </c>
      <c r="L173" s="91">
        <v>98</v>
      </c>
      <c r="M173" s="71">
        <f t="shared" si="2"/>
        <v>13469.42984630826</v>
      </c>
      <c r="N173" s="56">
        <f t="shared" si="3"/>
        <v>274.88632339404467</v>
      </c>
      <c r="O173" s="92"/>
      <c r="P173" s="79">
        <v>750</v>
      </c>
      <c r="Q173" s="93">
        <f t="shared" si="4"/>
        <v>14219.42984630826</v>
      </c>
      <c r="R173" s="47"/>
      <c r="S173" s="47"/>
    </row>
    <row r="174" spans="1:19" s="39" customFormat="1" ht="15.75" customHeight="1">
      <c r="A174" s="40" t="s">
        <v>651</v>
      </c>
      <c r="B174" s="84" t="s">
        <v>192</v>
      </c>
      <c r="C174" s="85" t="s">
        <v>1026</v>
      </c>
      <c r="D174" s="86" t="s">
        <v>1027</v>
      </c>
      <c r="E174" s="84" t="s">
        <v>968</v>
      </c>
      <c r="F174" s="94">
        <v>200019602516211</v>
      </c>
      <c r="G174" s="102">
        <v>14300</v>
      </c>
      <c r="H174" s="90">
        <f t="shared" si="9"/>
        <v>13744.316169702304</v>
      </c>
      <c r="I174" s="55">
        <v>6</v>
      </c>
      <c r="J174" s="56">
        <f t="shared" si="8"/>
        <v>13744.316169702304</v>
      </c>
      <c r="K174" s="69">
        <f t="shared" si="1"/>
        <v>0</v>
      </c>
      <c r="L174" s="91">
        <v>100</v>
      </c>
      <c r="M174" s="71">
        <f t="shared" si="2"/>
        <v>13744.316169702304</v>
      </c>
      <c r="N174" s="56">
        <f t="shared" si="3"/>
        <v>0</v>
      </c>
      <c r="O174" s="92" t="s">
        <v>1185</v>
      </c>
      <c r="P174" s="79">
        <v>456.68</v>
      </c>
      <c r="Q174" s="93">
        <f t="shared" si="4"/>
        <v>14200.996169702305</v>
      </c>
      <c r="R174" s="47"/>
      <c r="S174" s="47"/>
    </row>
    <row r="175" spans="1:19" s="39" customFormat="1" ht="15.75" customHeight="1">
      <c r="A175" s="40" t="s">
        <v>652</v>
      </c>
      <c r="B175" s="84" t="s">
        <v>193</v>
      </c>
      <c r="C175" s="85" t="s">
        <v>1026</v>
      </c>
      <c r="D175" s="86" t="s">
        <v>1027</v>
      </c>
      <c r="E175" s="84" t="s">
        <v>968</v>
      </c>
      <c r="F175" s="94">
        <v>200010150478616</v>
      </c>
      <c r="G175" s="102">
        <v>14300</v>
      </c>
      <c r="H175" s="90">
        <f t="shared" si="9"/>
        <v>13744.316169702304</v>
      </c>
      <c r="I175" s="55">
        <v>6</v>
      </c>
      <c r="J175" s="56">
        <f t="shared" si="8"/>
        <v>13744.316169702304</v>
      </c>
      <c r="K175" s="69">
        <f t="shared" si="1"/>
        <v>0</v>
      </c>
      <c r="L175" s="91">
        <v>98</v>
      </c>
      <c r="M175" s="71">
        <f t="shared" si="2"/>
        <v>13469.42984630826</v>
      </c>
      <c r="N175" s="56">
        <f t="shared" si="3"/>
        <v>274.88632339404467</v>
      </c>
      <c r="O175" s="92"/>
      <c r="P175" s="79">
        <v>750</v>
      </c>
      <c r="Q175" s="93">
        <f t="shared" si="4"/>
        <v>14219.42984630826</v>
      </c>
      <c r="R175" s="47"/>
      <c r="S175" s="47"/>
    </row>
    <row r="176" spans="1:19" s="39" customFormat="1" ht="15.75" customHeight="1">
      <c r="A176" s="40" t="s">
        <v>653</v>
      </c>
      <c r="B176" s="84" t="s">
        <v>194</v>
      </c>
      <c r="C176" s="85" t="s">
        <v>1026</v>
      </c>
      <c r="D176" s="86" t="s">
        <v>1027</v>
      </c>
      <c r="E176" s="84" t="s">
        <v>968</v>
      </c>
      <c r="F176" s="94">
        <v>200019602936556</v>
      </c>
      <c r="G176" s="102">
        <v>14300</v>
      </c>
      <c r="H176" s="90">
        <f t="shared" si="9"/>
        <v>13744.316169702304</v>
      </c>
      <c r="I176" s="55">
        <v>6</v>
      </c>
      <c r="J176" s="56">
        <f t="shared" si="8"/>
        <v>13744.316169702304</v>
      </c>
      <c r="K176" s="69">
        <f t="shared" si="1"/>
        <v>0</v>
      </c>
      <c r="L176" s="91">
        <v>100</v>
      </c>
      <c r="M176" s="71">
        <f t="shared" si="2"/>
        <v>13744.316169702304</v>
      </c>
      <c r="N176" s="56">
        <f t="shared" si="3"/>
        <v>0</v>
      </c>
      <c r="O176" s="92" t="s">
        <v>1185</v>
      </c>
      <c r="P176" s="79">
        <v>456.68</v>
      </c>
      <c r="Q176" s="93">
        <f t="shared" si="4"/>
        <v>14200.996169702305</v>
      </c>
      <c r="R176" s="47"/>
      <c r="S176" s="47"/>
    </row>
    <row r="177" spans="1:19" s="39" customFormat="1" ht="15.75" customHeight="1">
      <c r="A177" s="40" t="s">
        <v>654</v>
      </c>
      <c r="B177" s="84" t="s">
        <v>195</v>
      </c>
      <c r="C177" s="85" t="s">
        <v>1026</v>
      </c>
      <c r="D177" s="86" t="s">
        <v>1027</v>
      </c>
      <c r="E177" s="84" t="s">
        <v>998</v>
      </c>
      <c r="F177" s="94">
        <v>200010150585046</v>
      </c>
      <c r="G177" s="102">
        <v>15000</v>
      </c>
      <c r="H177" s="90">
        <f t="shared" si="9"/>
        <v>14417.114863324095</v>
      </c>
      <c r="I177" s="55">
        <v>3</v>
      </c>
      <c r="J177" s="56">
        <f t="shared" si="8"/>
        <v>7208.5574316620477</v>
      </c>
      <c r="K177" s="69">
        <f t="shared" si="1"/>
        <v>7208.5574316620477</v>
      </c>
      <c r="L177" s="91">
        <v>100</v>
      </c>
      <c r="M177" s="71">
        <f t="shared" si="2"/>
        <v>7208.5574316620477</v>
      </c>
      <c r="N177" s="56">
        <f t="shared" si="3"/>
        <v>0</v>
      </c>
      <c r="O177" s="92" t="s">
        <v>1185</v>
      </c>
      <c r="P177" s="79"/>
      <c r="Q177" s="93">
        <f t="shared" si="4"/>
        <v>7208.5574316620477</v>
      </c>
      <c r="R177" s="47"/>
      <c r="S177" s="47"/>
    </row>
    <row r="178" spans="1:19" s="39" customFormat="1" ht="15.75" customHeight="1">
      <c r="A178" s="40" t="s">
        <v>655</v>
      </c>
      <c r="B178" s="84" t="s">
        <v>1183</v>
      </c>
      <c r="C178" s="85" t="s">
        <v>1026</v>
      </c>
      <c r="D178" s="86" t="s">
        <v>1027</v>
      </c>
      <c r="E178" s="84" t="s">
        <v>998</v>
      </c>
      <c r="F178" s="94">
        <v>200010150584458</v>
      </c>
      <c r="G178" s="102">
        <v>14500</v>
      </c>
      <c r="H178" s="90">
        <f t="shared" si="9"/>
        <v>13936.54436787996</v>
      </c>
      <c r="I178" s="55">
        <v>6</v>
      </c>
      <c r="J178" s="56">
        <f t="shared" si="8"/>
        <v>13936.54436787996</v>
      </c>
      <c r="K178" s="69">
        <f t="shared" si="1"/>
        <v>0</v>
      </c>
      <c r="L178" s="91">
        <v>100</v>
      </c>
      <c r="M178" s="71">
        <f t="shared" si="2"/>
        <v>13936.54436787996</v>
      </c>
      <c r="N178" s="56">
        <f t="shared" si="3"/>
        <v>0</v>
      </c>
      <c r="O178" s="92" t="s">
        <v>1185</v>
      </c>
      <c r="P178" s="79">
        <v>463.06</v>
      </c>
      <c r="Q178" s="93">
        <f t="shared" si="4"/>
        <v>14399.60436787996</v>
      </c>
      <c r="R178" s="47"/>
      <c r="S178" s="47"/>
    </row>
    <row r="179" spans="1:19" s="39" customFormat="1" ht="15.75" customHeight="1">
      <c r="A179" s="40" t="s">
        <v>656</v>
      </c>
      <c r="B179" s="84" t="s">
        <v>196</v>
      </c>
      <c r="C179" s="85" t="s">
        <v>1026</v>
      </c>
      <c r="D179" s="86" t="s">
        <v>1027</v>
      </c>
      <c r="E179" s="84" t="s">
        <v>998</v>
      </c>
      <c r="F179" s="94">
        <v>200010150586061</v>
      </c>
      <c r="G179" s="102">
        <v>14500</v>
      </c>
      <c r="H179" s="90">
        <f t="shared" si="9"/>
        <v>13936.54436787996</v>
      </c>
      <c r="I179" s="55">
        <v>6</v>
      </c>
      <c r="J179" s="56">
        <f t="shared" si="8"/>
        <v>13936.54436787996</v>
      </c>
      <c r="K179" s="69">
        <f t="shared" si="1"/>
        <v>0</v>
      </c>
      <c r="L179" s="91">
        <v>100</v>
      </c>
      <c r="M179" s="71">
        <f t="shared" si="2"/>
        <v>13936.54436787996</v>
      </c>
      <c r="N179" s="56">
        <f t="shared" si="3"/>
        <v>0</v>
      </c>
      <c r="O179" s="92" t="s">
        <v>1185</v>
      </c>
      <c r="P179" s="79">
        <v>463.06</v>
      </c>
      <c r="Q179" s="93">
        <f t="shared" si="4"/>
        <v>14399.60436787996</v>
      </c>
      <c r="R179" s="47"/>
      <c r="S179" s="47"/>
    </row>
    <row r="180" spans="1:19" s="39" customFormat="1" ht="15.75" customHeight="1">
      <c r="A180" s="40" t="s">
        <v>657</v>
      </c>
      <c r="B180" s="84" t="s">
        <v>197</v>
      </c>
      <c r="C180" s="85" t="s">
        <v>1026</v>
      </c>
      <c r="D180" s="86" t="s">
        <v>1027</v>
      </c>
      <c r="E180" s="84" t="s">
        <v>998</v>
      </c>
      <c r="F180" s="94">
        <v>200010150591111</v>
      </c>
      <c r="G180" s="102">
        <v>14500</v>
      </c>
      <c r="H180" s="90">
        <f t="shared" si="9"/>
        <v>13936.54436787996</v>
      </c>
      <c r="I180" s="55">
        <v>6</v>
      </c>
      <c r="J180" s="56">
        <f t="shared" si="8"/>
        <v>13936.54436787996</v>
      </c>
      <c r="K180" s="69">
        <f t="shared" si="1"/>
        <v>0</v>
      </c>
      <c r="L180" s="91">
        <v>100</v>
      </c>
      <c r="M180" s="71">
        <f t="shared" si="2"/>
        <v>13936.54436787996</v>
      </c>
      <c r="N180" s="56">
        <f t="shared" si="3"/>
        <v>0</v>
      </c>
      <c r="O180" s="92" t="s">
        <v>1185</v>
      </c>
      <c r="P180" s="79">
        <v>463.06</v>
      </c>
      <c r="Q180" s="93">
        <f t="shared" si="4"/>
        <v>14399.60436787996</v>
      </c>
      <c r="R180" s="47"/>
      <c r="S180" s="47"/>
    </row>
    <row r="181" spans="1:19" s="39" customFormat="1" ht="15.75" customHeight="1">
      <c r="A181" s="40" t="s">
        <v>658</v>
      </c>
      <c r="B181" s="84" t="s">
        <v>198</v>
      </c>
      <c r="C181" s="85" t="s">
        <v>1026</v>
      </c>
      <c r="D181" s="86" t="s">
        <v>1027</v>
      </c>
      <c r="E181" s="84" t="s">
        <v>998</v>
      </c>
      <c r="F181" s="94">
        <v>200010150620503</v>
      </c>
      <c r="G181" s="102">
        <v>14500</v>
      </c>
      <c r="H181" s="90">
        <f t="shared" si="9"/>
        <v>13936.54436787996</v>
      </c>
      <c r="I181" s="55">
        <v>6</v>
      </c>
      <c r="J181" s="56">
        <f t="shared" si="8"/>
        <v>13936.54436787996</v>
      </c>
      <c r="K181" s="69">
        <f t="shared" si="1"/>
        <v>0</v>
      </c>
      <c r="L181" s="91">
        <v>100</v>
      </c>
      <c r="M181" s="71">
        <f t="shared" si="2"/>
        <v>13936.54436787996</v>
      </c>
      <c r="N181" s="56">
        <f t="shared" si="3"/>
        <v>0</v>
      </c>
      <c r="O181" s="92" t="s">
        <v>1185</v>
      </c>
      <c r="P181" s="79">
        <v>463.06</v>
      </c>
      <c r="Q181" s="93">
        <f t="shared" si="4"/>
        <v>14399.60436787996</v>
      </c>
      <c r="R181" s="47"/>
      <c r="S181" s="47"/>
    </row>
    <row r="182" spans="1:19" s="39" customFormat="1" ht="15.75" customHeight="1">
      <c r="A182" s="40" t="s">
        <v>659</v>
      </c>
      <c r="B182" s="84" t="s">
        <v>199</v>
      </c>
      <c r="C182" s="85" t="s">
        <v>1026</v>
      </c>
      <c r="D182" s="86" t="s">
        <v>1027</v>
      </c>
      <c r="E182" s="84" t="s">
        <v>998</v>
      </c>
      <c r="F182" s="94">
        <v>200010150633477</v>
      </c>
      <c r="G182" s="102">
        <v>14500</v>
      </c>
      <c r="H182" s="90">
        <f t="shared" si="9"/>
        <v>13936.54436787996</v>
      </c>
      <c r="I182" s="55">
        <v>6</v>
      </c>
      <c r="J182" s="56">
        <f t="shared" si="8"/>
        <v>13936.54436787996</v>
      </c>
      <c r="K182" s="69">
        <f t="shared" si="1"/>
        <v>0</v>
      </c>
      <c r="L182" s="91">
        <v>89</v>
      </c>
      <c r="M182" s="71">
        <f t="shared" si="2"/>
        <v>12403.524487413166</v>
      </c>
      <c r="N182" s="56">
        <f t="shared" si="3"/>
        <v>1533.0198804667943</v>
      </c>
      <c r="O182" s="92"/>
      <c r="P182" s="79">
        <v>1800</v>
      </c>
      <c r="Q182" s="93">
        <f t="shared" si="4"/>
        <v>14203.524487413166</v>
      </c>
      <c r="R182" s="47"/>
      <c r="S182" s="47"/>
    </row>
    <row r="183" spans="1:19" s="39" customFormat="1" ht="15.75" customHeight="1">
      <c r="A183" s="40" t="s">
        <v>660</v>
      </c>
      <c r="B183" s="84" t="s">
        <v>200</v>
      </c>
      <c r="C183" s="85" t="s">
        <v>1026</v>
      </c>
      <c r="D183" s="86" t="s">
        <v>1027</v>
      </c>
      <c r="E183" s="84" t="s">
        <v>998</v>
      </c>
      <c r="F183" s="100">
        <v>200016100032560</v>
      </c>
      <c r="G183" s="102">
        <v>12601.6</v>
      </c>
      <c r="H183" s="90">
        <f t="shared" si="9"/>
        <v>12111.914310777662</v>
      </c>
      <c r="I183" s="55">
        <v>6</v>
      </c>
      <c r="J183" s="56">
        <f t="shared" si="8"/>
        <v>12111.914310777662</v>
      </c>
      <c r="K183" s="69">
        <f t="shared" si="1"/>
        <v>0</v>
      </c>
      <c r="L183" s="91">
        <v>100</v>
      </c>
      <c r="M183" s="71">
        <f t="shared" si="2"/>
        <v>12111.914310777662</v>
      </c>
      <c r="N183" s="56">
        <f t="shared" si="3"/>
        <v>0</v>
      </c>
      <c r="O183" s="92" t="s">
        <v>1185</v>
      </c>
      <c r="P183" s="79"/>
      <c r="Q183" s="93">
        <f t="shared" si="4"/>
        <v>12111.914310777662</v>
      </c>
      <c r="R183" s="47"/>
      <c r="S183" s="47"/>
    </row>
    <row r="184" spans="1:19" s="39" customFormat="1" ht="15.75" customHeight="1">
      <c r="A184" s="40" t="s">
        <v>661</v>
      </c>
      <c r="B184" s="84" t="s">
        <v>201</v>
      </c>
      <c r="C184" s="85" t="s">
        <v>1026</v>
      </c>
      <c r="D184" s="86" t="s">
        <v>1027</v>
      </c>
      <c r="E184" s="84" t="s">
        <v>998</v>
      </c>
      <c r="F184" s="94">
        <v>200010150656946</v>
      </c>
      <c r="G184" s="102">
        <v>14500</v>
      </c>
      <c r="H184" s="90">
        <f t="shared" si="9"/>
        <v>13936.54436787996</v>
      </c>
      <c r="I184" s="55">
        <v>6</v>
      </c>
      <c r="J184" s="56">
        <f t="shared" si="8"/>
        <v>13936.54436787996</v>
      </c>
      <c r="K184" s="69">
        <f t="shared" si="1"/>
        <v>0</v>
      </c>
      <c r="L184" s="91">
        <v>100</v>
      </c>
      <c r="M184" s="71">
        <f t="shared" si="2"/>
        <v>13936.54436787996</v>
      </c>
      <c r="N184" s="56">
        <f t="shared" si="3"/>
        <v>0</v>
      </c>
      <c r="O184" s="92" t="s">
        <v>1185</v>
      </c>
      <c r="P184" s="79">
        <v>463.06</v>
      </c>
      <c r="Q184" s="93">
        <f t="shared" si="4"/>
        <v>14399.60436787996</v>
      </c>
      <c r="R184" s="47"/>
      <c r="S184" s="47"/>
    </row>
    <row r="185" spans="1:19" s="39" customFormat="1" ht="15.75" customHeight="1">
      <c r="A185" s="40" t="s">
        <v>662</v>
      </c>
      <c r="B185" s="84" t="s">
        <v>202</v>
      </c>
      <c r="C185" s="85" t="s">
        <v>1026</v>
      </c>
      <c r="D185" s="86" t="s">
        <v>1027</v>
      </c>
      <c r="E185" s="84" t="s">
        <v>998</v>
      </c>
      <c r="F185" s="105">
        <v>200013600051761</v>
      </c>
      <c r="G185" s="102">
        <v>13879</v>
      </c>
      <c r="H185" s="90">
        <f t="shared" si="9"/>
        <v>13339.67581253834</v>
      </c>
      <c r="I185" s="55">
        <v>6</v>
      </c>
      <c r="J185" s="56">
        <f t="shared" si="8"/>
        <v>13339.67581253834</v>
      </c>
      <c r="K185" s="69">
        <f t="shared" si="1"/>
        <v>0</v>
      </c>
      <c r="L185" s="91">
        <v>100</v>
      </c>
      <c r="M185" s="71">
        <f t="shared" si="2"/>
        <v>13339.67581253834</v>
      </c>
      <c r="N185" s="56">
        <f t="shared" si="3"/>
        <v>0</v>
      </c>
      <c r="O185" s="92" t="s">
        <v>1185</v>
      </c>
      <c r="P185" s="79"/>
      <c r="Q185" s="93">
        <f t="shared" si="4"/>
        <v>13339.67581253834</v>
      </c>
      <c r="R185" s="47"/>
      <c r="S185" s="47"/>
    </row>
    <row r="186" spans="1:19" s="39" customFormat="1" ht="15.75" customHeight="1">
      <c r="A186" s="40" t="s">
        <v>663</v>
      </c>
      <c r="B186" s="84" t="s">
        <v>203</v>
      </c>
      <c r="C186" s="85" t="s">
        <v>1026</v>
      </c>
      <c r="D186" s="86" t="s">
        <v>1027</v>
      </c>
      <c r="E186" s="84" t="s">
        <v>998</v>
      </c>
      <c r="F186" s="94">
        <v>200010150683456</v>
      </c>
      <c r="G186" s="102">
        <v>14500</v>
      </c>
      <c r="H186" s="90">
        <f t="shared" si="9"/>
        <v>13936.54436787996</v>
      </c>
      <c r="I186" s="55">
        <v>6</v>
      </c>
      <c r="J186" s="56">
        <f t="shared" si="8"/>
        <v>13936.54436787996</v>
      </c>
      <c r="K186" s="69">
        <f t="shared" si="1"/>
        <v>0</v>
      </c>
      <c r="L186" s="91">
        <v>100</v>
      </c>
      <c r="M186" s="71">
        <f t="shared" si="2"/>
        <v>13936.54436787996</v>
      </c>
      <c r="N186" s="56">
        <f t="shared" si="3"/>
        <v>0</v>
      </c>
      <c r="O186" s="92" t="s">
        <v>1185</v>
      </c>
      <c r="P186" s="79">
        <v>463.06</v>
      </c>
      <c r="Q186" s="93">
        <f t="shared" si="4"/>
        <v>14399.60436787996</v>
      </c>
      <c r="R186" s="47"/>
      <c r="S186" s="47"/>
    </row>
    <row r="187" spans="1:19" s="39" customFormat="1" ht="15.75" customHeight="1">
      <c r="A187" s="40" t="s">
        <v>664</v>
      </c>
      <c r="B187" s="84" t="s">
        <v>204</v>
      </c>
      <c r="C187" s="85" t="s">
        <v>1026</v>
      </c>
      <c r="D187" s="86" t="s">
        <v>1027</v>
      </c>
      <c r="E187" s="84" t="s">
        <v>998</v>
      </c>
      <c r="F187" s="94">
        <v>200010150712466</v>
      </c>
      <c r="G187" s="102">
        <v>14500</v>
      </c>
      <c r="H187" s="90">
        <f t="shared" si="9"/>
        <v>13936.54436787996</v>
      </c>
      <c r="I187" s="55">
        <v>6</v>
      </c>
      <c r="J187" s="56">
        <f t="shared" si="8"/>
        <v>13936.54436787996</v>
      </c>
      <c r="K187" s="69">
        <f t="shared" si="1"/>
        <v>0</v>
      </c>
      <c r="L187" s="91">
        <v>100</v>
      </c>
      <c r="M187" s="71">
        <f t="shared" si="2"/>
        <v>13936.54436787996</v>
      </c>
      <c r="N187" s="56">
        <f t="shared" si="3"/>
        <v>0</v>
      </c>
      <c r="O187" s="92" t="s">
        <v>1185</v>
      </c>
      <c r="P187" s="79">
        <v>463.06</v>
      </c>
      <c r="Q187" s="93">
        <f t="shared" si="4"/>
        <v>14399.60436787996</v>
      </c>
      <c r="R187" s="47"/>
      <c r="S187" s="47"/>
    </row>
    <row r="188" spans="1:19" s="39" customFormat="1" ht="15.75" customHeight="1">
      <c r="A188" s="40" t="s">
        <v>665</v>
      </c>
      <c r="B188" s="84" t="s">
        <v>205</v>
      </c>
      <c r="C188" s="85" t="s">
        <v>1026</v>
      </c>
      <c r="D188" s="86" t="s">
        <v>1027</v>
      </c>
      <c r="E188" s="84" t="s">
        <v>998</v>
      </c>
      <c r="F188" s="94">
        <v>200010150763994</v>
      </c>
      <c r="G188" s="102">
        <v>16900</v>
      </c>
      <c r="H188" s="90">
        <f t="shared" si="9"/>
        <v>16243.282746011815</v>
      </c>
      <c r="I188" s="55">
        <v>6</v>
      </c>
      <c r="J188" s="56">
        <f t="shared" si="8"/>
        <v>16243.282746011815</v>
      </c>
      <c r="K188" s="69">
        <f t="shared" si="1"/>
        <v>0</v>
      </c>
      <c r="L188" s="91">
        <v>100</v>
      </c>
      <c r="M188" s="71">
        <f t="shared" si="2"/>
        <v>16243.282746011815</v>
      </c>
      <c r="N188" s="56">
        <f t="shared" si="3"/>
        <v>0</v>
      </c>
      <c r="O188" s="92" t="s">
        <v>1185</v>
      </c>
      <c r="P188" s="79">
        <v>539.71</v>
      </c>
      <c r="Q188" s="93">
        <f t="shared" si="4"/>
        <v>16782.992746011816</v>
      </c>
      <c r="R188" s="47"/>
      <c r="S188" s="47"/>
    </row>
    <row r="189" spans="1:19" s="39" customFormat="1" ht="15.75" customHeight="1">
      <c r="A189" s="40" t="s">
        <v>666</v>
      </c>
      <c r="B189" s="84" t="s">
        <v>206</v>
      </c>
      <c r="C189" s="85" t="s">
        <v>1026</v>
      </c>
      <c r="D189" s="86" t="s">
        <v>1027</v>
      </c>
      <c r="E189" s="84" t="s">
        <v>998</v>
      </c>
      <c r="F189" s="94">
        <v>200010150778581</v>
      </c>
      <c r="G189" s="102">
        <v>14500</v>
      </c>
      <c r="H189" s="90">
        <f t="shared" si="9"/>
        <v>13936.54436787996</v>
      </c>
      <c r="I189" s="55">
        <v>6</v>
      </c>
      <c r="J189" s="56">
        <f t="shared" si="8"/>
        <v>13936.54436787996</v>
      </c>
      <c r="K189" s="69">
        <f t="shared" si="1"/>
        <v>0</v>
      </c>
      <c r="L189" s="91">
        <v>100</v>
      </c>
      <c r="M189" s="71">
        <f t="shared" si="2"/>
        <v>13936.54436787996</v>
      </c>
      <c r="N189" s="56">
        <f t="shared" si="3"/>
        <v>0</v>
      </c>
      <c r="O189" s="92" t="s">
        <v>1185</v>
      </c>
      <c r="P189" s="79">
        <v>463.06</v>
      </c>
      <c r="Q189" s="93">
        <f t="shared" si="4"/>
        <v>14399.60436787996</v>
      </c>
      <c r="R189" s="47"/>
      <c r="S189" s="47"/>
    </row>
    <row r="190" spans="1:19" s="39" customFormat="1" ht="15.75" customHeight="1">
      <c r="A190" s="40" t="s">
        <v>667</v>
      </c>
      <c r="B190" s="84" t="s">
        <v>207</v>
      </c>
      <c r="C190" s="85" t="s">
        <v>1026</v>
      </c>
      <c r="D190" s="86" t="s">
        <v>1027</v>
      </c>
      <c r="E190" s="84" t="s">
        <v>998</v>
      </c>
      <c r="F190" s="94">
        <v>200010150804015</v>
      </c>
      <c r="G190" s="102">
        <v>14300</v>
      </c>
      <c r="H190" s="90">
        <f t="shared" si="9"/>
        <v>13744.316169702304</v>
      </c>
      <c r="I190" s="55">
        <v>6</v>
      </c>
      <c r="J190" s="56">
        <f t="shared" si="8"/>
        <v>13744.316169702304</v>
      </c>
      <c r="K190" s="69">
        <f t="shared" si="1"/>
        <v>0</v>
      </c>
      <c r="L190" s="91">
        <v>100</v>
      </c>
      <c r="M190" s="71">
        <f t="shared" si="2"/>
        <v>13744.316169702304</v>
      </c>
      <c r="N190" s="56">
        <f t="shared" si="3"/>
        <v>0</v>
      </c>
      <c r="O190" s="92" t="s">
        <v>1185</v>
      </c>
      <c r="P190" s="79">
        <v>456.68</v>
      </c>
      <c r="Q190" s="93">
        <f t="shared" si="4"/>
        <v>14200.996169702305</v>
      </c>
      <c r="R190" s="47"/>
      <c r="S190" s="47"/>
    </row>
    <row r="191" spans="1:19" s="39" customFormat="1" ht="15.75" customHeight="1">
      <c r="A191" s="40" t="s">
        <v>668</v>
      </c>
      <c r="B191" s="84" t="s">
        <v>208</v>
      </c>
      <c r="C191" s="85" t="s">
        <v>1026</v>
      </c>
      <c r="D191" s="86" t="s">
        <v>1027</v>
      </c>
      <c r="E191" s="84" t="s">
        <v>998</v>
      </c>
      <c r="F191" s="103">
        <v>200011640592945</v>
      </c>
      <c r="G191" s="102">
        <v>14500</v>
      </c>
      <c r="H191" s="90">
        <f t="shared" si="9"/>
        <v>13936.54436787996</v>
      </c>
      <c r="I191" s="55">
        <v>6</v>
      </c>
      <c r="J191" s="56">
        <f t="shared" si="8"/>
        <v>13936.54436787996</v>
      </c>
      <c r="K191" s="69">
        <f t="shared" si="1"/>
        <v>0</v>
      </c>
      <c r="L191" s="91">
        <v>100</v>
      </c>
      <c r="M191" s="71">
        <f t="shared" si="2"/>
        <v>13936.54436787996</v>
      </c>
      <c r="N191" s="56">
        <f t="shared" si="3"/>
        <v>0</v>
      </c>
      <c r="O191" s="92" t="s">
        <v>1185</v>
      </c>
      <c r="P191" s="79">
        <v>463.06</v>
      </c>
      <c r="Q191" s="93">
        <f t="shared" si="4"/>
        <v>14399.60436787996</v>
      </c>
      <c r="R191" s="47"/>
      <c r="S191" s="47"/>
    </row>
    <row r="192" spans="1:19" s="39" customFormat="1" ht="15.75" customHeight="1">
      <c r="A192" s="40" t="s">
        <v>669</v>
      </c>
      <c r="B192" s="84" t="s">
        <v>209</v>
      </c>
      <c r="C192" s="85" t="s">
        <v>1026</v>
      </c>
      <c r="D192" s="86" t="s">
        <v>1027</v>
      </c>
      <c r="E192" s="84" t="s">
        <v>998</v>
      </c>
      <c r="F192" s="94">
        <v>200019602029672</v>
      </c>
      <c r="G192" s="102">
        <v>14300</v>
      </c>
      <c r="H192" s="90">
        <f t="shared" si="9"/>
        <v>13744.316169702304</v>
      </c>
      <c r="I192" s="55">
        <v>6</v>
      </c>
      <c r="J192" s="56">
        <f t="shared" si="8"/>
        <v>13744.316169702304</v>
      </c>
      <c r="K192" s="69">
        <f t="shared" si="1"/>
        <v>0</v>
      </c>
      <c r="L192" s="91">
        <v>100</v>
      </c>
      <c r="M192" s="71">
        <f t="shared" si="2"/>
        <v>13744.316169702304</v>
      </c>
      <c r="N192" s="56">
        <f t="shared" si="3"/>
        <v>0</v>
      </c>
      <c r="O192" s="92" t="s">
        <v>1185</v>
      </c>
      <c r="P192" s="79">
        <v>456.68</v>
      </c>
      <c r="Q192" s="93">
        <f t="shared" si="4"/>
        <v>14200.996169702305</v>
      </c>
      <c r="R192" s="47"/>
      <c r="S192" s="47"/>
    </row>
    <row r="193" spans="1:19" s="39" customFormat="1" ht="15.75" customHeight="1">
      <c r="A193" s="40" t="s">
        <v>670</v>
      </c>
      <c r="B193" s="84" t="s">
        <v>210</v>
      </c>
      <c r="C193" s="85" t="s">
        <v>1026</v>
      </c>
      <c r="D193" s="86" t="s">
        <v>1027</v>
      </c>
      <c r="E193" s="84" t="s">
        <v>998</v>
      </c>
      <c r="F193" s="94">
        <v>200019601296130</v>
      </c>
      <c r="G193" s="102">
        <v>14300</v>
      </c>
      <c r="H193" s="90">
        <f t="shared" si="9"/>
        <v>13744.316169702304</v>
      </c>
      <c r="I193" s="55">
        <v>6</v>
      </c>
      <c r="J193" s="56">
        <f t="shared" si="8"/>
        <v>13744.316169702304</v>
      </c>
      <c r="K193" s="69">
        <f t="shared" si="1"/>
        <v>0</v>
      </c>
      <c r="L193" s="91">
        <v>100</v>
      </c>
      <c r="M193" s="71">
        <f t="shared" si="2"/>
        <v>13744.316169702304</v>
      </c>
      <c r="N193" s="56">
        <f t="shared" si="3"/>
        <v>0</v>
      </c>
      <c r="O193" s="92" t="s">
        <v>1185</v>
      </c>
      <c r="P193" s="79">
        <v>456.68</v>
      </c>
      <c r="Q193" s="93">
        <f t="shared" si="4"/>
        <v>14200.996169702305</v>
      </c>
      <c r="R193" s="47"/>
      <c r="S193" s="47"/>
    </row>
    <row r="194" spans="1:19" s="39" customFormat="1" ht="15.75" customHeight="1">
      <c r="A194" s="40" t="s">
        <v>671</v>
      </c>
      <c r="B194" s="84" t="s">
        <v>211</v>
      </c>
      <c r="C194" s="85" t="s">
        <v>1026</v>
      </c>
      <c r="D194" s="86" t="s">
        <v>1027</v>
      </c>
      <c r="E194" s="84" t="s">
        <v>998</v>
      </c>
      <c r="F194" s="94">
        <v>200019601296130</v>
      </c>
      <c r="G194" s="102">
        <v>14300</v>
      </c>
      <c r="H194" s="90">
        <f t="shared" si="9"/>
        <v>13744.316169702304</v>
      </c>
      <c r="I194" s="55">
        <v>6</v>
      </c>
      <c r="J194" s="56">
        <f t="shared" si="8"/>
        <v>13744.316169702304</v>
      </c>
      <c r="K194" s="69">
        <f t="shared" si="1"/>
        <v>0</v>
      </c>
      <c r="L194" s="91">
        <v>100</v>
      </c>
      <c r="M194" s="71">
        <f t="shared" si="2"/>
        <v>13744.316169702304</v>
      </c>
      <c r="N194" s="56">
        <f t="shared" si="3"/>
        <v>0</v>
      </c>
      <c r="O194" s="92" t="s">
        <v>1185</v>
      </c>
      <c r="P194" s="79">
        <v>456.68</v>
      </c>
      <c r="Q194" s="93">
        <f t="shared" si="4"/>
        <v>14200.996169702305</v>
      </c>
      <c r="R194" s="47"/>
      <c r="S194" s="47"/>
    </row>
    <row r="195" spans="1:19" s="39" customFormat="1" ht="15.75" customHeight="1">
      <c r="A195" s="43" t="s">
        <v>672</v>
      </c>
      <c r="B195" s="84" t="s">
        <v>212</v>
      </c>
      <c r="C195" s="85" t="s">
        <v>1026</v>
      </c>
      <c r="D195" s="86" t="s">
        <v>1027</v>
      </c>
      <c r="E195" s="84" t="s">
        <v>999</v>
      </c>
      <c r="F195" s="100">
        <v>200010150591056</v>
      </c>
      <c r="G195" s="102">
        <v>26000</v>
      </c>
      <c r="H195" s="90">
        <f t="shared" si="9"/>
        <v>24989.665763095101</v>
      </c>
      <c r="I195" s="55">
        <v>6</v>
      </c>
      <c r="J195" s="56">
        <f t="shared" si="8"/>
        <v>24989.665763095101</v>
      </c>
      <c r="K195" s="69">
        <f t="shared" si="1"/>
        <v>0</v>
      </c>
      <c r="L195" s="91">
        <v>100</v>
      </c>
      <c r="M195" s="71">
        <f t="shared" si="2"/>
        <v>24989.665763095101</v>
      </c>
      <c r="N195" s="56">
        <f t="shared" si="3"/>
        <v>0</v>
      </c>
      <c r="O195" s="92" t="s">
        <v>1185</v>
      </c>
      <c r="P195" s="79">
        <v>830.32</v>
      </c>
      <c r="Q195" s="93">
        <f t="shared" si="4"/>
        <v>25819.985763095101</v>
      </c>
      <c r="R195" s="47"/>
      <c r="S195" s="47"/>
    </row>
    <row r="196" spans="1:19" s="39" customFormat="1" ht="15.75" customHeight="1">
      <c r="A196" s="40" t="s">
        <v>673</v>
      </c>
      <c r="B196" s="84" t="s">
        <v>213</v>
      </c>
      <c r="C196" s="85" t="s">
        <v>1026</v>
      </c>
      <c r="D196" s="86" t="s">
        <v>1027</v>
      </c>
      <c r="E196" s="84" t="s">
        <v>968</v>
      </c>
      <c r="F196" s="94">
        <v>200010150593368</v>
      </c>
      <c r="G196" s="102">
        <v>15500</v>
      </c>
      <c r="H196" s="90">
        <f t="shared" si="9"/>
        <v>14897.685358768231</v>
      </c>
      <c r="I196" s="55">
        <v>6</v>
      </c>
      <c r="J196" s="56">
        <f t="shared" si="8"/>
        <v>14897.685358768231</v>
      </c>
      <c r="K196" s="69">
        <f t="shared" si="1"/>
        <v>0</v>
      </c>
      <c r="L196" s="91">
        <v>95</v>
      </c>
      <c r="M196" s="71">
        <f t="shared" si="2"/>
        <v>14152.80109082982</v>
      </c>
      <c r="N196" s="56">
        <f t="shared" si="3"/>
        <v>744.88426793841063</v>
      </c>
      <c r="O196" s="92"/>
      <c r="P196" s="79">
        <v>750</v>
      </c>
      <c r="Q196" s="93">
        <f t="shared" si="4"/>
        <v>14902.80109082982</v>
      </c>
      <c r="R196" s="47"/>
      <c r="S196" s="47"/>
    </row>
    <row r="197" spans="1:19" s="39" customFormat="1" ht="15.75" customHeight="1">
      <c r="A197" s="40" t="s">
        <v>674</v>
      </c>
      <c r="B197" s="84" t="s">
        <v>214</v>
      </c>
      <c r="C197" s="85" t="s">
        <v>1026</v>
      </c>
      <c r="D197" s="86" t="s">
        <v>1027</v>
      </c>
      <c r="E197" s="84" t="s">
        <v>968</v>
      </c>
      <c r="F197" s="94">
        <v>200010150599993</v>
      </c>
      <c r="G197" s="102">
        <v>15500</v>
      </c>
      <c r="H197" s="90">
        <f t="shared" si="9"/>
        <v>14897.685358768231</v>
      </c>
      <c r="I197" s="55">
        <v>6</v>
      </c>
      <c r="J197" s="56">
        <f t="shared" si="8"/>
        <v>14897.685358768231</v>
      </c>
      <c r="K197" s="69">
        <f t="shared" si="1"/>
        <v>0</v>
      </c>
      <c r="L197" s="91">
        <v>95</v>
      </c>
      <c r="M197" s="71">
        <f t="shared" si="2"/>
        <v>14152.80109082982</v>
      </c>
      <c r="N197" s="56">
        <f t="shared" si="3"/>
        <v>744.88426793841063</v>
      </c>
      <c r="O197" s="92"/>
      <c r="P197" s="79">
        <v>750</v>
      </c>
      <c r="Q197" s="93">
        <f t="shared" si="4"/>
        <v>14902.80109082982</v>
      </c>
      <c r="R197" s="47"/>
      <c r="S197" s="47"/>
    </row>
    <row r="198" spans="1:19" s="39" customFormat="1" ht="15.75" customHeight="1">
      <c r="A198" s="40" t="s">
        <v>1034</v>
      </c>
      <c r="B198" s="84" t="s">
        <v>215</v>
      </c>
      <c r="C198" s="85" t="s">
        <v>1026</v>
      </c>
      <c r="D198" s="86" t="s">
        <v>1027</v>
      </c>
      <c r="E198" s="84" t="s">
        <v>968</v>
      </c>
      <c r="F198" s="94">
        <v>200010150630726</v>
      </c>
      <c r="G198" s="102">
        <v>15500</v>
      </c>
      <c r="H198" s="90">
        <f t="shared" si="9"/>
        <v>14897.685358768231</v>
      </c>
      <c r="I198" s="55">
        <v>6</v>
      </c>
      <c r="J198" s="56">
        <f t="shared" si="8"/>
        <v>14897.685358768231</v>
      </c>
      <c r="K198" s="69">
        <f t="shared" si="1"/>
        <v>0</v>
      </c>
      <c r="L198" s="91">
        <v>95</v>
      </c>
      <c r="M198" s="71">
        <f t="shared" si="2"/>
        <v>14152.80109082982</v>
      </c>
      <c r="N198" s="56">
        <f t="shared" si="3"/>
        <v>744.88426793841063</v>
      </c>
      <c r="O198" s="92"/>
      <c r="P198" s="79">
        <v>750</v>
      </c>
      <c r="Q198" s="93">
        <f t="shared" si="4"/>
        <v>14902.80109082982</v>
      </c>
      <c r="R198" s="47"/>
      <c r="S198" s="47"/>
    </row>
    <row r="199" spans="1:19" s="39" customFormat="1" ht="15.75" customHeight="1">
      <c r="A199" s="40" t="s">
        <v>675</v>
      </c>
      <c r="B199" s="84" t="s">
        <v>216</v>
      </c>
      <c r="C199" s="85" t="s">
        <v>1026</v>
      </c>
      <c r="D199" s="86" t="s">
        <v>1027</v>
      </c>
      <c r="E199" s="84" t="s">
        <v>968</v>
      </c>
      <c r="F199" s="94">
        <v>200010150630674</v>
      </c>
      <c r="G199" s="102">
        <v>15500</v>
      </c>
      <c r="H199" s="90">
        <f t="shared" si="9"/>
        <v>14897.685358768231</v>
      </c>
      <c r="I199" s="55">
        <v>6</v>
      </c>
      <c r="J199" s="56">
        <f t="shared" si="8"/>
        <v>14897.685358768231</v>
      </c>
      <c r="K199" s="69">
        <f t="shared" si="1"/>
        <v>0</v>
      </c>
      <c r="L199" s="91">
        <v>95</v>
      </c>
      <c r="M199" s="71">
        <f t="shared" si="2"/>
        <v>14152.80109082982</v>
      </c>
      <c r="N199" s="56">
        <f t="shared" si="3"/>
        <v>744.88426793841063</v>
      </c>
      <c r="O199" s="92"/>
      <c r="P199" s="79">
        <v>750</v>
      </c>
      <c r="Q199" s="93">
        <f t="shared" si="4"/>
        <v>14902.80109082982</v>
      </c>
      <c r="R199" s="47"/>
      <c r="S199" s="47"/>
    </row>
    <row r="200" spans="1:19" s="39" customFormat="1" ht="15.75" customHeight="1">
      <c r="A200" s="40" t="s">
        <v>676</v>
      </c>
      <c r="B200" s="84" t="s">
        <v>217</v>
      </c>
      <c r="C200" s="85" t="s">
        <v>1026</v>
      </c>
      <c r="D200" s="86" t="s">
        <v>1027</v>
      </c>
      <c r="E200" s="84" t="s">
        <v>968</v>
      </c>
      <c r="F200" s="94">
        <v>200010150650874</v>
      </c>
      <c r="G200" s="102">
        <v>15500</v>
      </c>
      <c r="H200" s="90">
        <f t="shared" si="9"/>
        <v>14897.685358768231</v>
      </c>
      <c r="I200" s="55">
        <v>6</v>
      </c>
      <c r="J200" s="56">
        <f t="shared" si="8"/>
        <v>14897.685358768231</v>
      </c>
      <c r="K200" s="69">
        <f t="shared" si="1"/>
        <v>0</v>
      </c>
      <c r="L200" s="91">
        <v>96</v>
      </c>
      <c r="M200" s="71">
        <f t="shared" si="2"/>
        <v>14301.777944417503</v>
      </c>
      <c r="N200" s="56">
        <f t="shared" si="3"/>
        <v>595.90741435072778</v>
      </c>
      <c r="O200" s="92"/>
      <c r="P200" s="79">
        <v>750</v>
      </c>
      <c r="Q200" s="93">
        <f t="shared" si="4"/>
        <v>15051.777944417503</v>
      </c>
      <c r="R200" s="47"/>
      <c r="S200" s="47"/>
    </row>
    <row r="201" spans="1:19" s="39" customFormat="1" ht="15.75" customHeight="1">
      <c r="A201" s="40" t="s">
        <v>677</v>
      </c>
      <c r="B201" s="84" t="s">
        <v>218</v>
      </c>
      <c r="C201" s="85" t="s">
        <v>1026</v>
      </c>
      <c r="D201" s="86" t="s">
        <v>1027</v>
      </c>
      <c r="E201" s="84" t="s">
        <v>968</v>
      </c>
      <c r="F201" s="94">
        <v>200010150725709</v>
      </c>
      <c r="G201" s="102">
        <v>15500</v>
      </c>
      <c r="H201" s="90">
        <f t="shared" si="9"/>
        <v>14897.685358768231</v>
      </c>
      <c r="I201" s="55">
        <v>6</v>
      </c>
      <c r="J201" s="56">
        <f t="shared" si="8"/>
        <v>14897.685358768231</v>
      </c>
      <c r="K201" s="69">
        <f t="shared" si="1"/>
        <v>0</v>
      </c>
      <c r="L201" s="91">
        <v>96</v>
      </c>
      <c r="M201" s="71">
        <f t="shared" si="2"/>
        <v>14301.777944417503</v>
      </c>
      <c r="N201" s="56">
        <f t="shared" si="3"/>
        <v>595.90741435072778</v>
      </c>
      <c r="O201" s="92"/>
      <c r="P201" s="79">
        <v>750</v>
      </c>
      <c r="Q201" s="93">
        <f t="shared" si="4"/>
        <v>15051.777944417503</v>
      </c>
      <c r="R201" s="47"/>
      <c r="S201" s="47"/>
    </row>
    <row r="202" spans="1:19" s="39" customFormat="1" ht="15.75" customHeight="1">
      <c r="A202" s="40" t="s">
        <v>678</v>
      </c>
      <c r="B202" s="84" t="s">
        <v>219</v>
      </c>
      <c r="C202" s="85" t="s">
        <v>1026</v>
      </c>
      <c r="D202" s="86" t="s">
        <v>1027</v>
      </c>
      <c r="E202" s="84" t="s">
        <v>968</v>
      </c>
      <c r="F202" s="94">
        <v>200010150754741</v>
      </c>
      <c r="G202" s="102">
        <v>15500</v>
      </c>
      <c r="H202" s="90">
        <f t="shared" si="9"/>
        <v>14897.685358768231</v>
      </c>
      <c r="I202" s="55">
        <v>6</v>
      </c>
      <c r="J202" s="56">
        <f t="shared" ref="J202:J263" si="10">+H202/6*I202</f>
        <v>14897.685358768231</v>
      </c>
      <c r="K202" s="69">
        <f t="shared" si="1"/>
        <v>0</v>
      </c>
      <c r="L202" s="91">
        <v>95</v>
      </c>
      <c r="M202" s="71">
        <f t="shared" si="2"/>
        <v>14152.80109082982</v>
      </c>
      <c r="N202" s="56">
        <f t="shared" si="3"/>
        <v>744.88426793841063</v>
      </c>
      <c r="O202" s="92"/>
      <c r="P202" s="79">
        <v>750</v>
      </c>
      <c r="Q202" s="93">
        <f t="shared" si="4"/>
        <v>14902.80109082982</v>
      </c>
      <c r="R202" s="47"/>
      <c r="S202" s="47"/>
    </row>
    <row r="203" spans="1:19" s="39" customFormat="1" ht="15.75" customHeight="1">
      <c r="A203" s="40" t="s">
        <v>679</v>
      </c>
      <c r="B203" s="84" t="s">
        <v>220</v>
      </c>
      <c r="C203" s="85" t="s">
        <v>1026</v>
      </c>
      <c r="D203" s="86" t="s">
        <v>1027</v>
      </c>
      <c r="E203" s="84" t="s">
        <v>968</v>
      </c>
      <c r="F203" s="94">
        <v>200019602900899</v>
      </c>
      <c r="G203" s="102">
        <v>15500</v>
      </c>
      <c r="H203" s="90">
        <f t="shared" si="9"/>
        <v>14897.685358768231</v>
      </c>
      <c r="I203" s="55">
        <v>6</v>
      </c>
      <c r="J203" s="56">
        <f t="shared" si="10"/>
        <v>14897.685358768231</v>
      </c>
      <c r="K203" s="69">
        <f t="shared" si="1"/>
        <v>0</v>
      </c>
      <c r="L203" s="91">
        <v>100</v>
      </c>
      <c r="M203" s="71">
        <f t="shared" si="2"/>
        <v>14897.685358768231</v>
      </c>
      <c r="N203" s="56">
        <f t="shared" si="3"/>
        <v>0</v>
      </c>
      <c r="O203" s="92" t="s">
        <v>1185</v>
      </c>
      <c r="P203" s="79">
        <v>495</v>
      </c>
      <c r="Q203" s="93">
        <f t="shared" si="4"/>
        <v>15392.685358768231</v>
      </c>
      <c r="R203" s="47"/>
      <c r="S203" s="47"/>
    </row>
    <row r="204" spans="1:19" s="39" customFormat="1" ht="15.75" customHeight="1">
      <c r="A204" s="40" t="s">
        <v>680</v>
      </c>
      <c r="B204" s="84" t="s">
        <v>221</v>
      </c>
      <c r="C204" s="85" t="s">
        <v>1026</v>
      </c>
      <c r="D204" s="86" t="s">
        <v>1027</v>
      </c>
      <c r="E204" s="84" t="s">
        <v>968</v>
      </c>
      <c r="F204" s="94">
        <v>200010150770835</v>
      </c>
      <c r="G204" s="102">
        <v>15500</v>
      </c>
      <c r="H204" s="90">
        <f t="shared" si="9"/>
        <v>14897.685358768231</v>
      </c>
      <c r="I204" s="55">
        <v>6</v>
      </c>
      <c r="J204" s="56">
        <f t="shared" si="10"/>
        <v>14897.685358768231</v>
      </c>
      <c r="K204" s="69">
        <f t="shared" si="1"/>
        <v>0</v>
      </c>
      <c r="L204" s="91">
        <v>100</v>
      </c>
      <c r="M204" s="71">
        <f t="shared" si="2"/>
        <v>14897.685358768231</v>
      </c>
      <c r="N204" s="56">
        <f t="shared" si="3"/>
        <v>0</v>
      </c>
      <c r="O204" s="92" t="s">
        <v>1185</v>
      </c>
      <c r="P204" s="161">
        <v>484.38</v>
      </c>
      <c r="Q204" s="93">
        <f t="shared" si="4"/>
        <v>15382.06535876823</v>
      </c>
      <c r="R204" s="47"/>
      <c r="S204" s="47"/>
    </row>
    <row r="205" spans="1:19" s="39" customFormat="1" ht="15.75" customHeight="1">
      <c r="A205" s="40" t="s">
        <v>681</v>
      </c>
      <c r="B205" s="84" t="s">
        <v>222</v>
      </c>
      <c r="C205" s="85" t="s">
        <v>1026</v>
      </c>
      <c r="D205" s="86" t="s">
        <v>1027</v>
      </c>
      <c r="E205" s="84" t="s">
        <v>968</v>
      </c>
      <c r="F205" s="94">
        <v>200019600734708</v>
      </c>
      <c r="G205" s="102">
        <v>15500</v>
      </c>
      <c r="H205" s="90">
        <f t="shared" ref="H205:H268" si="11">+G205*C$9/100</f>
        <v>14897.685358768231</v>
      </c>
      <c r="I205" s="55">
        <v>6</v>
      </c>
      <c r="J205" s="56">
        <f t="shared" si="10"/>
        <v>14897.685358768231</v>
      </c>
      <c r="K205" s="69">
        <f t="shared" si="1"/>
        <v>0</v>
      </c>
      <c r="L205" s="91">
        <v>98</v>
      </c>
      <c r="M205" s="71">
        <f t="shared" si="2"/>
        <v>14599.731651592867</v>
      </c>
      <c r="N205" s="56">
        <f t="shared" si="3"/>
        <v>297.95370717536389</v>
      </c>
      <c r="O205" s="92"/>
      <c r="P205" s="79">
        <v>820.88</v>
      </c>
      <c r="Q205" s="93">
        <f t="shared" si="4"/>
        <v>15420.611651592866</v>
      </c>
      <c r="R205" s="47"/>
      <c r="S205" s="47"/>
    </row>
    <row r="206" spans="1:19" s="39" customFormat="1" ht="15.75" customHeight="1">
      <c r="A206" s="40" t="s">
        <v>682</v>
      </c>
      <c r="B206" s="84" t="s">
        <v>223</v>
      </c>
      <c r="C206" s="85" t="s">
        <v>1026</v>
      </c>
      <c r="D206" s="86" t="s">
        <v>1027</v>
      </c>
      <c r="E206" s="84" t="s">
        <v>990</v>
      </c>
      <c r="F206" s="94">
        <v>200010150584982</v>
      </c>
      <c r="G206" s="102">
        <v>46489</v>
      </c>
      <c r="H206" s="90">
        <f t="shared" si="11"/>
        <v>44682.483525404918</v>
      </c>
      <c r="I206" s="55">
        <v>6</v>
      </c>
      <c r="J206" s="56">
        <f t="shared" si="10"/>
        <v>44682.483525404918</v>
      </c>
      <c r="K206" s="69">
        <f t="shared" si="1"/>
        <v>0</v>
      </c>
      <c r="L206" s="91">
        <v>100</v>
      </c>
      <c r="M206" s="71">
        <f t="shared" si="2"/>
        <v>44682.483525404918</v>
      </c>
      <c r="N206" s="56">
        <f t="shared" si="3"/>
        <v>0</v>
      </c>
      <c r="O206" s="92" t="s">
        <v>1185</v>
      </c>
      <c r="P206" s="79">
        <v>1000</v>
      </c>
      <c r="Q206" s="93">
        <f t="shared" si="4"/>
        <v>45682.483525404918</v>
      </c>
      <c r="R206" s="47"/>
      <c r="S206" s="47"/>
    </row>
    <row r="207" spans="1:19" s="39" customFormat="1" ht="15.75" customHeight="1">
      <c r="A207" s="40" t="s">
        <v>683</v>
      </c>
      <c r="B207" s="84" t="s">
        <v>224</v>
      </c>
      <c r="C207" s="85" t="s">
        <v>1026</v>
      </c>
      <c r="D207" s="86" t="s">
        <v>1027</v>
      </c>
      <c r="E207" s="84" t="s">
        <v>968</v>
      </c>
      <c r="F207" s="94">
        <v>200010150590950</v>
      </c>
      <c r="G207" s="102">
        <v>37191</v>
      </c>
      <c r="H207" s="90">
        <f t="shared" si="11"/>
        <v>35745.794592125763</v>
      </c>
      <c r="I207" s="55">
        <v>6</v>
      </c>
      <c r="J207" s="56">
        <f t="shared" si="10"/>
        <v>35745.794592125763</v>
      </c>
      <c r="K207" s="69">
        <f t="shared" si="1"/>
        <v>0</v>
      </c>
      <c r="L207" s="91">
        <v>100</v>
      </c>
      <c r="M207" s="71">
        <f t="shared" si="2"/>
        <v>35745.794592125763</v>
      </c>
      <c r="N207" s="56">
        <f t="shared" si="3"/>
        <v>0</v>
      </c>
      <c r="O207" s="92" t="s">
        <v>1185</v>
      </c>
      <c r="P207" s="79">
        <v>1187.71</v>
      </c>
      <c r="Q207" s="93">
        <f t="shared" si="4"/>
        <v>36933.504592125762</v>
      </c>
      <c r="R207" s="47"/>
      <c r="S207" s="47"/>
    </row>
    <row r="208" spans="1:19" s="39" customFormat="1" ht="15.75" customHeight="1">
      <c r="A208" s="40" t="s">
        <v>684</v>
      </c>
      <c r="B208" s="84" t="s">
        <v>225</v>
      </c>
      <c r="C208" s="85" t="s">
        <v>1026</v>
      </c>
      <c r="D208" s="86" t="s">
        <v>1027</v>
      </c>
      <c r="E208" s="84" t="s">
        <v>968</v>
      </c>
      <c r="F208" s="94">
        <v>200010150593371</v>
      </c>
      <c r="G208" s="102">
        <v>27700</v>
      </c>
      <c r="H208" s="90">
        <f t="shared" si="11"/>
        <v>26623.605447605165</v>
      </c>
      <c r="I208" s="55">
        <v>6</v>
      </c>
      <c r="J208" s="56">
        <f t="shared" si="10"/>
        <v>26623.605447605165</v>
      </c>
      <c r="K208" s="69">
        <f t="shared" si="1"/>
        <v>0</v>
      </c>
      <c r="L208" s="91">
        <v>100</v>
      </c>
      <c r="M208" s="71">
        <f t="shared" si="2"/>
        <v>26623.605447605165</v>
      </c>
      <c r="N208" s="56">
        <f t="shared" si="3"/>
        <v>0</v>
      </c>
      <c r="O208" s="92" t="s">
        <v>1185</v>
      </c>
      <c r="P208" s="79">
        <v>884.61</v>
      </c>
      <c r="Q208" s="93">
        <f t="shared" si="4"/>
        <v>27508.215447605166</v>
      </c>
      <c r="R208" s="47"/>
      <c r="S208" s="47"/>
    </row>
    <row r="209" spans="1:19" s="39" customFormat="1" ht="15.75" customHeight="1">
      <c r="A209" s="40" t="s">
        <v>685</v>
      </c>
      <c r="B209" s="84" t="s">
        <v>226</v>
      </c>
      <c r="C209" s="85" t="s">
        <v>1026</v>
      </c>
      <c r="D209" s="86" t="s">
        <v>1027</v>
      </c>
      <c r="E209" s="84" t="s">
        <v>968</v>
      </c>
      <c r="F209" s="94">
        <v>200010150595010</v>
      </c>
      <c r="G209" s="102">
        <v>27700</v>
      </c>
      <c r="H209" s="90">
        <f t="shared" si="11"/>
        <v>26623.605447605165</v>
      </c>
      <c r="I209" s="55">
        <v>6</v>
      </c>
      <c r="J209" s="56">
        <f t="shared" si="10"/>
        <v>26623.605447605165</v>
      </c>
      <c r="K209" s="69">
        <f t="shared" si="1"/>
        <v>0</v>
      </c>
      <c r="L209" s="91">
        <v>100</v>
      </c>
      <c r="M209" s="71">
        <f t="shared" si="2"/>
        <v>26623.605447605165</v>
      </c>
      <c r="N209" s="56">
        <f t="shared" si="3"/>
        <v>0</v>
      </c>
      <c r="O209" s="92" t="s">
        <v>1185</v>
      </c>
      <c r="P209" s="79">
        <v>884.61</v>
      </c>
      <c r="Q209" s="93">
        <f t="shared" si="4"/>
        <v>27508.215447605166</v>
      </c>
      <c r="R209" s="47"/>
      <c r="S209" s="47"/>
    </row>
    <row r="210" spans="1:19" s="39" customFormat="1" ht="15.75" customHeight="1">
      <c r="A210" s="40" t="s">
        <v>686</v>
      </c>
      <c r="B210" s="84" t="s">
        <v>227</v>
      </c>
      <c r="C210" s="85" t="s">
        <v>1026</v>
      </c>
      <c r="D210" s="86" t="s">
        <v>1027</v>
      </c>
      <c r="E210" s="84" t="s">
        <v>968</v>
      </c>
      <c r="F210" s="94">
        <v>200010150595065</v>
      </c>
      <c r="G210" s="102">
        <v>27700</v>
      </c>
      <c r="H210" s="90">
        <f t="shared" si="11"/>
        <v>26623.605447605165</v>
      </c>
      <c r="I210" s="55">
        <v>6</v>
      </c>
      <c r="J210" s="56">
        <f t="shared" si="10"/>
        <v>26623.605447605165</v>
      </c>
      <c r="K210" s="69">
        <f t="shared" si="1"/>
        <v>0</v>
      </c>
      <c r="L210" s="91">
        <v>100</v>
      </c>
      <c r="M210" s="71">
        <f t="shared" si="2"/>
        <v>26623.605447605165</v>
      </c>
      <c r="N210" s="56">
        <f t="shared" si="3"/>
        <v>0</v>
      </c>
      <c r="O210" s="92" t="s">
        <v>1185</v>
      </c>
      <c r="P210" s="79">
        <v>884.61</v>
      </c>
      <c r="Q210" s="93">
        <f t="shared" si="4"/>
        <v>27508.215447605166</v>
      </c>
      <c r="R210" s="47"/>
      <c r="S210" s="47"/>
    </row>
    <row r="211" spans="1:19" s="39" customFormat="1" ht="15.75" customHeight="1">
      <c r="A211" s="40" t="s">
        <v>687</v>
      </c>
      <c r="B211" s="84" t="s">
        <v>228</v>
      </c>
      <c r="C211" s="85" t="s">
        <v>1026</v>
      </c>
      <c r="D211" s="86" t="s">
        <v>1027</v>
      </c>
      <c r="E211" s="84" t="s">
        <v>968</v>
      </c>
      <c r="F211" s="94">
        <v>200010150595243</v>
      </c>
      <c r="G211" s="102">
        <v>26498.85</v>
      </c>
      <c r="H211" s="90">
        <f t="shared" si="11"/>
        <v>25469.130946399713</v>
      </c>
      <c r="I211" s="55">
        <v>6</v>
      </c>
      <c r="J211" s="56">
        <f t="shared" si="10"/>
        <v>25469.130946399713</v>
      </c>
      <c r="K211" s="69">
        <f t="shared" si="1"/>
        <v>0</v>
      </c>
      <c r="L211" s="91">
        <v>100</v>
      </c>
      <c r="M211" s="71">
        <f t="shared" si="2"/>
        <v>25469.130946399713</v>
      </c>
      <c r="N211" s="56">
        <f t="shared" si="3"/>
        <v>0</v>
      </c>
      <c r="O211" s="92" t="s">
        <v>1185</v>
      </c>
      <c r="P211" s="79">
        <v>846.25</v>
      </c>
      <c r="Q211" s="93">
        <f t="shared" si="4"/>
        <v>26315.380946399713</v>
      </c>
      <c r="R211" s="47"/>
      <c r="S211" s="47"/>
    </row>
    <row r="212" spans="1:19" s="39" customFormat="1" ht="15.75" customHeight="1">
      <c r="A212" s="40" t="s">
        <v>688</v>
      </c>
      <c r="B212" s="84" t="s">
        <v>229</v>
      </c>
      <c r="C212" s="85" t="s">
        <v>1026</v>
      </c>
      <c r="D212" s="86" t="s">
        <v>1027</v>
      </c>
      <c r="E212" s="84" t="s">
        <v>968</v>
      </c>
      <c r="F212" s="94">
        <v>200010150593232</v>
      </c>
      <c r="G212" s="102">
        <v>27700</v>
      </c>
      <c r="H212" s="90">
        <f t="shared" si="11"/>
        <v>26623.605447605165</v>
      </c>
      <c r="I212" s="55">
        <v>6</v>
      </c>
      <c r="J212" s="56">
        <f t="shared" si="10"/>
        <v>26623.605447605165</v>
      </c>
      <c r="K212" s="69">
        <f t="shared" si="1"/>
        <v>0</v>
      </c>
      <c r="L212" s="91">
        <v>100</v>
      </c>
      <c r="M212" s="71">
        <f t="shared" si="2"/>
        <v>26623.605447605165</v>
      </c>
      <c r="N212" s="56">
        <f t="shared" si="3"/>
        <v>0</v>
      </c>
      <c r="O212" s="92" t="s">
        <v>1185</v>
      </c>
      <c r="P212" s="79">
        <v>884.61</v>
      </c>
      <c r="Q212" s="93">
        <f t="shared" si="4"/>
        <v>27508.215447605166</v>
      </c>
      <c r="R212" s="47"/>
      <c r="S212" s="47"/>
    </row>
    <row r="213" spans="1:19" s="39" customFormat="1" ht="15.75" customHeight="1">
      <c r="A213" s="40" t="s">
        <v>689</v>
      </c>
      <c r="B213" s="84" t="s">
        <v>230</v>
      </c>
      <c r="C213" s="85" t="s">
        <v>1026</v>
      </c>
      <c r="D213" s="86" t="s">
        <v>1027</v>
      </c>
      <c r="E213" s="84" t="s">
        <v>968</v>
      </c>
      <c r="F213" s="94">
        <v>200010150624224</v>
      </c>
      <c r="G213" s="102">
        <v>37191</v>
      </c>
      <c r="H213" s="90">
        <f t="shared" si="11"/>
        <v>35745.794592125763</v>
      </c>
      <c r="I213" s="55">
        <v>6</v>
      </c>
      <c r="J213" s="56">
        <f t="shared" si="10"/>
        <v>35745.794592125763</v>
      </c>
      <c r="K213" s="69">
        <f t="shared" si="1"/>
        <v>0</v>
      </c>
      <c r="L213" s="91">
        <v>100</v>
      </c>
      <c r="M213" s="71">
        <f t="shared" si="2"/>
        <v>35745.794592125763</v>
      </c>
      <c r="N213" s="56">
        <f t="shared" si="3"/>
        <v>0</v>
      </c>
      <c r="O213" s="92" t="s">
        <v>1185</v>
      </c>
      <c r="P213" s="79">
        <v>1187.71</v>
      </c>
      <c r="Q213" s="93">
        <f t="shared" si="4"/>
        <v>36933.504592125762</v>
      </c>
      <c r="R213" s="47"/>
      <c r="S213" s="47"/>
    </row>
    <row r="214" spans="1:19" s="39" customFormat="1" ht="15.75" customHeight="1">
      <c r="A214" s="40" t="s">
        <v>690</v>
      </c>
      <c r="B214" s="84" t="s">
        <v>231</v>
      </c>
      <c r="C214" s="85" t="s">
        <v>1026</v>
      </c>
      <c r="D214" s="86" t="s">
        <v>1027</v>
      </c>
      <c r="E214" s="84" t="s">
        <v>969</v>
      </c>
      <c r="F214" s="94">
        <v>200010150584814</v>
      </c>
      <c r="G214" s="102">
        <v>30000</v>
      </c>
      <c r="H214" s="90">
        <f t="shared" si="11"/>
        <v>28834.229726648191</v>
      </c>
      <c r="I214" s="55">
        <v>6</v>
      </c>
      <c r="J214" s="56">
        <f t="shared" si="10"/>
        <v>28834.229726648191</v>
      </c>
      <c r="K214" s="69">
        <f t="shared" si="1"/>
        <v>0</v>
      </c>
      <c r="L214" s="91">
        <v>100</v>
      </c>
      <c r="M214" s="71">
        <f t="shared" si="2"/>
        <v>28834.229726648191</v>
      </c>
      <c r="N214" s="56">
        <f t="shared" si="3"/>
        <v>0</v>
      </c>
      <c r="O214" s="92" t="s">
        <v>1185</v>
      </c>
      <c r="P214" s="79">
        <v>958.06</v>
      </c>
      <c r="Q214" s="93">
        <f t="shared" si="4"/>
        <v>29792.289726648192</v>
      </c>
      <c r="R214" s="47"/>
      <c r="S214" s="47"/>
    </row>
    <row r="215" spans="1:19" s="39" customFormat="1" ht="15.75" customHeight="1">
      <c r="A215" s="40" t="s">
        <v>691</v>
      </c>
      <c r="B215" s="84" t="s">
        <v>232</v>
      </c>
      <c r="C215" s="85" t="s">
        <v>1026</v>
      </c>
      <c r="D215" s="86" t="s">
        <v>1027</v>
      </c>
      <c r="E215" s="84" t="s">
        <v>968</v>
      </c>
      <c r="F215" s="94">
        <v>200010301419739</v>
      </c>
      <c r="G215" s="102">
        <v>27700</v>
      </c>
      <c r="H215" s="90">
        <f t="shared" si="11"/>
        <v>26623.605447605165</v>
      </c>
      <c r="I215" s="55">
        <v>6</v>
      </c>
      <c r="J215" s="56">
        <f t="shared" si="10"/>
        <v>26623.605447605165</v>
      </c>
      <c r="K215" s="69">
        <f t="shared" si="1"/>
        <v>0</v>
      </c>
      <c r="L215" s="91">
        <v>100</v>
      </c>
      <c r="M215" s="71">
        <f t="shared" si="2"/>
        <v>26623.605447605165</v>
      </c>
      <c r="N215" s="56">
        <f t="shared" si="3"/>
        <v>0</v>
      </c>
      <c r="O215" s="92" t="s">
        <v>1185</v>
      </c>
      <c r="P215" s="79">
        <v>884.61</v>
      </c>
      <c r="Q215" s="93">
        <f t="shared" si="4"/>
        <v>27508.215447605166</v>
      </c>
      <c r="R215" s="47"/>
      <c r="S215" s="47"/>
    </row>
    <row r="216" spans="1:19" s="39" customFormat="1" ht="15.75" customHeight="1">
      <c r="A216" s="40" t="s">
        <v>692</v>
      </c>
      <c r="B216" s="84" t="s">
        <v>233</v>
      </c>
      <c r="C216" s="85" t="s">
        <v>1026</v>
      </c>
      <c r="D216" s="86" t="s">
        <v>1027</v>
      </c>
      <c r="E216" s="84" t="s">
        <v>968</v>
      </c>
      <c r="F216" s="94">
        <v>200010150683524</v>
      </c>
      <c r="G216" s="102">
        <v>27700</v>
      </c>
      <c r="H216" s="90">
        <f t="shared" si="11"/>
        <v>26623.605447605165</v>
      </c>
      <c r="I216" s="55">
        <v>6</v>
      </c>
      <c r="J216" s="56">
        <f t="shared" si="10"/>
        <v>26623.605447605165</v>
      </c>
      <c r="K216" s="69">
        <f t="shared" si="1"/>
        <v>0</v>
      </c>
      <c r="L216" s="91">
        <v>100</v>
      </c>
      <c r="M216" s="71">
        <f t="shared" si="2"/>
        <v>26623.605447605165</v>
      </c>
      <c r="N216" s="56">
        <f t="shared" si="3"/>
        <v>0</v>
      </c>
      <c r="O216" s="92" t="s">
        <v>1185</v>
      </c>
      <c r="P216" s="79">
        <v>884.61</v>
      </c>
      <c r="Q216" s="93">
        <f t="shared" si="4"/>
        <v>27508.215447605166</v>
      </c>
      <c r="R216" s="47"/>
      <c r="S216" s="47"/>
    </row>
    <row r="217" spans="1:19" s="39" customFormat="1" ht="15.75" customHeight="1">
      <c r="A217" s="40" t="s">
        <v>693</v>
      </c>
      <c r="B217" s="84" t="s">
        <v>234</v>
      </c>
      <c r="C217" s="85" t="s">
        <v>1026</v>
      </c>
      <c r="D217" s="86" t="s">
        <v>1027</v>
      </c>
      <c r="E217" s="84" t="s">
        <v>968</v>
      </c>
      <c r="F217" s="94">
        <v>200010150763952</v>
      </c>
      <c r="G217" s="102">
        <v>27700</v>
      </c>
      <c r="H217" s="90">
        <f t="shared" si="11"/>
        <v>26623.605447605165</v>
      </c>
      <c r="I217" s="55">
        <v>6</v>
      </c>
      <c r="J217" s="56">
        <f t="shared" si="10"/>
        <v>26623.605447605165</v>
      </c>
      <c r="K217" s="69">
        <f t="shared" si="1"/>
        <v>0</v>
      </c>
      <c r="L217" s="91">
        <v>100</v>
      </c>
      <c r="M217" s="71">
        <f t="shared" si="2"/>
        <v>26623.605447605165</v>
      </c>
      <c r="N217" s="56">
        <f t="shared" si="3"/>
        <v>0</v>
      </c>
      <c r="O217" s="92" t="s">
        <v>1185</v>
      </c>
      <c r="P217" s="79">
        <v>884.61</v>
      </c>
      <c r="Q217" s="93">
        <f t="shared" si="4"/>
        <v>27508.215447605166</v>
      </c>
      <c r="R217" s="47"/>
      <c r="S217" s="47"/>
    </row>
    <row r="218" spans="1:19" s="39" customFormat="1" ht="15.75" customHeight="1">
      <c r="A218" s="40" t="s">
        <v>694</v>
      </c>
      <c r="B218" s="84" t="s">
        <v>235</v>
      </c>
      <c r="C218" s="85" t="s">
        <v>1026</v>
      </c>
      <c r="D218" s="86" t="s">
        <v>1027</v>
      </c>
      <c r="E218" s="84" t="s">
        <v>968</v>
      </c>
      <c r="F218" s="94">
        <v>200012630002383</v>
      </c>
      <c r="G218" s="102">
        <v>27700</v>
      </c>
      <c r="H218" s="90">
        <f t="shared" si="11"/>
        <v>26623.605447605165</v>
      </c>
      <c r="I218" s="55">
        <v>6</v>
      </c>
      <c r="J218" s="56">
        <f t="shared" si="10"/>
        <v>26623.605447605165</v>
      </c>
      <c r="K218" s="69">
        <f t="shared" si="1"/>
        <v>0</v>
      </c>
      <c r="L218" s="91">
        <v>100</v>
      </c>
      <c r="M218" s="71">
        <f t="shared" si="2"/>
        <v>26623.605447605165</v>
      </c>
      <c r="N218" s="56">
        <f t="shared" si="3"/>
        <v>0</v>
      </c>
      <c r="O218" s="92" t="s">
        <v>1185</v>
      </c>
      <c r="P218" s="79">
        <v>884.61</v>
      </c>
      <c r="Q218" s="93">
        <f t="shared" si="4"/>
        <v>27508.215447605166</v>
      </c>
      <c r="R218" s="47"/>
      <c r="S218" s="47"/>
    </row>
    <row r="219" spans="1:19" s="39" customFormat="1" ht="15.75" customHeight="1">
      <c r="A219" s="40" t="s">
        <v>695</v>
      </c>
      <c r="B219" s="84" t="s">
        <v>236</v>
      </c>
      <c r="C219" s="85" t="s">
        <v>1026</v>
      </c>
      <c r="D219" s="86" t="s">
        <v>1027</v>
      </c>
      <c r="E219" s="84" t="s">
        <v>968</v>
      </c>
      <c r="F219" s="94">
        <v>200010302064196</v>
      </c>
      <c r="G219" s="102">
        <v>27700</v>
      </c>
      <c r="H219" s="90">
        <f t="shared" si="11"/>
        <v>26623.605447605165</v>
      </c>
      <c r="I219" s="55">
        <v>6</v>
      </c>
      <c r="J219" s="56">
        <f t="shared" si="10"/>
        <v>26623.605447605165</v>
      </c>
      <c r="K219" s="69">
        <f t="shared" si="1"/>
        <v>0</v>
      </c>
      <c r="L219" s="91">
        <v>100</v>
      </c>
      <c r="M219" s="71">
        <f t="shared" si="2"/>
        <v>26623.605447605165</v>
      </c>
      <c r="N219" s="56">
        <f t="shared" si="3"/>
        <v>0</v>
      </c>
      <c r="O219" s="92" t="s">
        <v>1185</v>
      </c>
      <c r="P219" s="79">
        <v>884.61</v>
      </c>
      <c r="Q219" s="93">
        <f t="shared" si="4"/>
        <v>27508.215447605166</v>
      </c>
      <c r="R219" s="47"/>
      <c r="S219" s="47"/>
    </row>
    <row r="220" spans="1:19" s="39" customFormat="1" ht="15.75" customHeight="1">
      <c r="A220" s="40" t="s">
        <v>696</v>
      </c>
      <c r="B220" s="84" t="s">
        <v>237</v>
      </c>
      <c r="C220" s="85" t="s">
        <v>1026</v>
      </c>
      <c r="D220" s="86" t="s">
        <v>1027</v>
      </c>
      <c r="E220" s="84" t="s">
        <v>968</v>
      </c>
      <c r="F220" s="94">
        <v>200010302168225</v>
      </c>
      <c r="G220" s="102">
        <v>27700</v>
      </c>
      <c r="H220" s="90">
        <f t="shared" si="11"/>
        <v>26623.605447605165</v>
      </c>
      <c r="I220" s="55">
        <v>6</v>
      </c>
      <c r="J220" s="56">
        <f t="shared" si="10"/>
        <v>26623.605447605165</v>
      </c>
      <c r="K220" s="69">
        <f t="shared" si="1"/>
        <v>0</v>
      </c>
      <c r="L220" s="91">
        <v>100</v>
      </c>
      <c r="M220" s="71">
        <f t="shared" si="2"/>
        <v>26623.605447605165</v>
      </c>
      <c r="N220" s="56">
        <f t="shared" si="3"/>
        <v>0</v>
      </c>
      <c r="O220" s="92" t="s">
        <v>1185</v>
      </c>
      <c r="P220" s="79">
        <v>884.61</v>
      </c>
      <c r="Q220" s="93">
        <f t="shared" si="4"/>
        <v>27508.215447605166</v>
      </c>
      <c r="R220" s="47"/>
      <c r="S220" s="47"/>
    </row>
    <row r="221" spans="1:19" s="39" customFormat="1" ht="15.75" customHeight="1">
      <c r="A221" s="40" t="s">
        <v>697</v>
      </c>
      <c r="B221" s="84" t="s">
        <v>238</v>
      </c>
      <c r="C221" s="85" t="s">
        <v>1026</v>
      </c>
      <c r="D221" s="86" t="s">
        <v>1027</v>
      </c>
      <c r="E221" s="84" t="s">
        <v>968</v>
      </c>
      <c r="F221" s="94">
        <v>200011600794387</v>
      </c>
      <c r="G221" s="102">
        <v>39715</v>
      </c>
      <c r="H221" s="90">
        <f t="shared" si="11"/>
        <v>38171.714453127759</v>
      </c>
      <c r="I221" s="55">
        <v>6</v>
      </c>
      <c r="J221" s="56">
        <f t="shared" si="10"/>
        <v>38171.714453127759</v>
      </c>
      <c r="K221" s="69">
        <f t="shared" si="1"/>
        <v>0</v>
      </c>
      <c r="L221" s="91">
        <v>92</v>
      </c>
      <c r="M221" s="71">
        <f t="shared" si="2"/>
        <v>35117.977296877543</v>
      </c>
      <c r="N221" s="56">
        <f t="shared" si="3"/>
        <v>3053.7371562502158</v>
      </c>
      <c r="O221" s="92"/>
      <c r="P221" s="79">
        <v>0</v>
      </c>
      <c r="Q221" s="93">
        <f t="shared" si="4"/>
        <v>35117.977296877543</v>
      </c>
      <c r="R221" s="47"/>
      <c r="S221" s="47"/>
    </row>
    <row r="222" spans="1:19" s="39" customFormat="1" ht="15.75" customHeight="1">
      <c r="A222" s="40" t="s">
        <v>698</v>
      </c>
      <c r="B222" s="84" t="s">
        <v>239</v>
      </c>
      <c r="C222" s="85" t="s">
        <v>1026</v>
      </c>
      <c r="D222" s="86" t="s">
        <v>1027</v>
      </c>
      <c r="E222" s="84" t="s">
        <v>1000</v>
      </c>
      <c r="F222" s="94">
        <v>200010150689560</v>
      </c>
      <c r="G222" s="106">
        <v>41226.9</v>
      </c>
      <c r="H222" s="90">
        <f t="shared" si="11"/>
        <v>39624.863517251746</v>
      </c>
      <c r="I222" s="55">
        <v>6</v>
      </c>
      <c r="J222" s="56">
        <f t="shared" si="10"/>
        <v>39624.863517251746</v>
      </c>
      <c r="K222" s="69">
        <f t="shared" si="1"/>
        <v>0</v>
      </c>
      <c r="L222" s="91">
        <v>100</v>
      </c>
      <c r="M222" s="71">
        <f t="shared" si="2"/>
        <v>39624.863517251746</v>
      </c>
      <c r="N222" s="56">
        <f t="shared" si="3"/>
        <v>0</v>
      </c>
      <c r="O222" s="92" t="s">
        <v>1185</v>
      </c>
      <c r="P222" s="79">
        <v>1316.6</v>
      </c>
      <c r="Q222" s="93">
        <f t="shared" si="4"/>
        <v>40941.463517251745</v>
      </c>
      <c r="R222" s="47"/>
      <c r="S222" s="47"/>
    </row>
    <row r="223" spans="1:19" s="39" customFormat="1" ht="15.75" customHeight="1">
      <c r="A223" s="40" t="s">
        <v>699</v>
      </c>
      <c r="B223" s="84" t="s">
        <v>240</v>
      </c>
      <c r="C223" s="85" t="s">
        <v>1026</v>
      </c>
      <c r="D223" s="86" t="s">
        <v>1027</v>
      </c>
      <c r="E223" s="84" t="s">
        <v>1000</v>
      </c>
      <c r="F223" s="94">
        <v>200010150689531</v>
      </c>
      <c r="G223" s="106">
        <v>41226.9</v>
      </c>
      <c r="H223" s="90">
        <f t="shared" si="11"/>
        <v>39624.863517251746</v>
      </c>
      <c r="I223" s="55">
        <v>6</v>
      </c>
      <c r="J223" s="56">
        <f t="shared" si="10"/>
        <v>39624.863517251746</v>
      </c>
      <c r="K223" s="69">
        <f t="shared" si="1"/>
        <v>0</v>
      </c>
      <c r="L223" s="91">
        <v>100</v>
      </c>
      <c r="M223" s="71">
        <f t="shared" si="2"/>
        <v>39624.863517251746</v>
      </c>
      <c r="N223" s="56">
        <f t="shared" si="3"/>
        <v>0</v>
      </c>
      <c r="O223" s="92" t="s">
        <v>1185</v>
      </c>
      <c r="P223" s="79">
        <v>1316.6</v>
      </c>
      <c r="Q223" s="93">
        <f t="shared" si="4"/>
        <v>40941.463517251745</v>
      </c>
      <c r="R223" s="47"/>
      <c r="S223" s="47"/>
    </row>
    <row r="224" spans="1:19" s="39" customFormat="1" ht="15.75" customHeight="1">
      <c r="A224" s="40" t="s">
        <v>700</v>
      </c>
      <c r="B224" s="84" t="s">
        <v>241</v>
      </c>
      <c r="C224" s="85" t="s">
        <v>1026</v>
      </c>
      <c r="D224" s="86" t="s">
        <v>1027</v>
      </c>
      <c r="E224" s="84" t="s">
        <v>1000</v>
      </c>
      <c r="F224" s="94">
        <v>200010150689557</v>
      </c>
      <c r="G224" s="106">
        <v>41226.9</v>
      </c>
      <c r="H224" s="90">
        <f t="shared" si="11"/>
        <v>39624.863517251746</v>
      </c>
      <c r="I224" s="55">
        <v>6</v>
      </c>
      <c r="J224" s="56">
        <f t="shared" si="10"/>
        <v>39624.863517251746</v>
      </c>
      <c r="K224" s="69">
        <f t="shared" si="1"/>
        <v>0</v>
      </c>
      <c r="L224" s="91">
        <v>100</v>
      </c>
      <c r="M224" s="71">
        <f t="shared" si="2"/>
        <v>39624.863517251746</v>
      </c>
      <c r="N224" s="56">
        <f t="shared" si="3"/>
        <v>0</v>
      </c>
      <c r="O224" s="92" t="s">
        <v>1185</v>
      </c>
      <c r="P224" s="79">
        <v>1316.6</v>
      </c>
      <c r="Q224" s="93">
        <f t="shared" si="4"/>
        <v>40941.463517251745</v>
      </c>
      <c r="R224" s="47"/>
      <c r="S224" s="47"/>
    </row>
    <row r="225" spans="1:19" s="39" customFormat="1" ht="15.75" customHeight="1">
      <c r="A225" s="40" t="s">
        <v>701</v>
      </c>
      <c r="B225" s="84" t="s">
        <v>242</v>
      </c>
      <c r="C225" s="85" t="s">
        <v>1026</v>
      </c>
      <c r="D225" s="86" t="s">
        <v>1027</v>
      </c>
      <c r="E225" s="84" t="s">
        <v>1003</v>
      </c>
      <c r="F225" s="94">
        <v>200010150685182</v>
      </c>
      <c r="G225" s="102">
        <v>65018.43</v>
      </c>
      <c r="H225" s="90">
        <f t="shared" si="11"/>
        <v>62491.878236199824</v>
      </c>
      <c r="I225" s="55">
        <v>6</v>
      </c>
      <c r="J225" s="56">
        <f t="shared" si="10"/>
        <v>62491.878236199831</v>
      </c>
      <c r="K225" s="69">
        <f t="shared" si="1"/>
        <v>0</v>
      </c>
      <c r="L225" s="91">
        <v>100</v>
      </c>
      <c r="M225" s="71">
        <f t="shared" si="2"/>
        <v>62491.878236199831</v>
      </c>
      <c r="N225" s="56">
        <f t="shared" si="3"/>
        <v>0</v>
      </c>
      <c r="O225" s="92" t="s">
        <v>1185</v>
      </c>
      <c r="P225" s="79">
        <v>2076.4</v>
      </c>
      <c r="Q225" s="93">
        <f t="shared" si="4"/>
        <v>64568.278236199832</v>
      </c>
      <c r="R225" s="47"/>
      <c r="S225" s="47"/>
    </row>
    <row r="226" spans="1:19" s="39" customFormat="1" ht="15.75" customHeight="1">
      <c r="A226" s="40" t="s">
        <v>702</v>
      </c>
      <c r="B226" s="84" t="s">
        <v>243</v>
      </c>
      <c r="C226" s="85" t="s">
        <v>1026</v>
      </c>
      <c r="D226" s="86" t="s">
        <v>1027</v>
      </c>
      <c r="E226" s="84" t="s">
        <v>1001</v>
      </c>
      <c r="F226" s="94">
        <v>200010150737470</v>
      </c>
      <c r="G226" s="102">
        <v>44700.5</v>
      </c>
      <c r="H226" s="90">
        <f t="shared" si="11"/>
        <v>42963.48286320125</v>
      </c>
      <c r="I226" s="55">
        <v>6</v>
      </c>
      <c r="J226" s="56">
        <f t="shared" si="10"/>
        <v>42963.48286320125</v>
      </c>
      <c r="K226" s="69">
        <f t="shared" si="1"/>
        <v>0</v>
      </c>
      <c r="L226" s="91">
        <v>100</v>
      </c>
      <c r="M226" s="71">
        <f t="shared" si="2"/>
        <v>42963.48286320125</v>
      </c>
      <c r="N226" s="56">
        <f t="shared" si="3"/>
        <v>0</v>
      </c>
      <c r="O226" s="92" t="s">
        <v>1185</v>
      </c>
      <c r="P226" s="79">
        <v>1427.53</v>
      </c>
      <c r="Q226" s="93">
        <f t="shared" si="4"/>
        <v>44391.012863201249</v>
      </c>
      <c r="R226" s="47"/>
      <c r="S226" s="47"/>
    </row>
    <row r="227" spans="1:19" s="39" customFormat="1" ht="15.75" customHeight="1">
      <c r="A227" s="40" t="s">
        <v>703</v>
      </c>
      <c r="B227" s="84" t="s">
        <v>244</v>
      </c>
      <c r="C227" s="85" t="s">
        <v>1026</v>
      </c>
      <c r="D227" s="86" t="s">
        <v>1027</v>
      </c>
      <c r="E227" s="84" t="s">
        <v>1001</v>
      </c>
      <c r="F227" s="94">
        <v>200010150682295</v>
      </c>
      <c r="G227" s="102">
        <v>44700.5</v>
      </c>
      <c r="H227" s="90">
        <f t="shared" si="11"/>
        <v>42963.48286320125</v>
      </c>
      <c r="I227" s="55">
        <v>6</v>
      </c>
      <c r="J227" s="56">
        <f t="shared" si="10"/>
        <v>42963.48286320125</v>
      </c>
      <c r="K227" s="69">
        <f t="shared" si="1"/>
        <v>0</v>
      </c>
      <c r="L227" s="91">
        <v>100</v>
      </c>
      <c r="M227" s="71">
        <f t="shared" si="2"/>
        <v>42963.48286320125</v>
      </c>
      <c r="N227" s="56">
        <f t="shared" si="3"/>
        <v>0</v>
      </c>
      <c r="O227" s="92" t="s">
        <v>1185</v>
      </c>
      <c r="P227" s="79">
        <v>1427.53</v>
      </c>
      <c r="Q227" s="93">
        <f t="shared" si="4"/>
        <v>44391.012863201249</v>
      </c>
      <c r="R227" s="47"/>
      <c r="S227" s="47"/>
    </row>
    <row r="228" spans="1:19" s="39" customFormat="1" ht="15.75" customHeight="1">
      <c r="A228" s="40" t="s">
        <v>704</v>
      </c>
      <c r="B228" s="84" t="s">
        <v>245</v>
      </c>
      <c r="C228" s="85" t="s">
        <v>1026</v>
      </c>
      <c r="D228" s="86" t="s">
        <v>1027</v>
      </c>
      <c r="E228" s="84" t="s">
        <v>1002</v>
      </c>
      <c r="F228" s="94">
        <v>200010150778471</v>
      </c>
      <c r="G228" s="102">
        <v>51434.5</v>
      </c>
      <c r="H228" s="90">
        <f t="shared" si="11"/>
        <v>49435.806295842885</v>
      </c>
      <c r="I228" s="55">
        <v>6</v>
      </c>
      <c r="J228" s="56">
        <f t="shared" si="10"/>
        <v>49435.806295842878</v>
      </c>
      <c r="K228" s="69">
        <f t="shared" si="1"/>
        <v>0</v>
      </c>
      <c r="L228" s="91">
        <v>100</v>
      </c>
      <c r="M228" s="71">
        <f t="shared" si="2"/>
        <v>49435.806295842885</v>
      </c>
      <c r="N228" s="56">
        <f t="shared" si="3"/>
        <v>0</v>
      </c>
      <c r="O228" s="92" t="s">
        <v>1185</v>
      </c>
      <c r="P228" s="79">
        <v>1642.59</v>
      </c>
      <c r="Q228" s="93">
        <f t="shared" si="4"/>
        <v>51078.396295842882</v>
      </c>
      <c r="R228" s="47"/>
      <c r="S228" s="47"/>
    </row>
    <row r="229" spans="1:19" s="39" customFormat="1" ht="15.75" customHeight="1">
      <c r="A229" s="40" t="s">
        <v>705</v>
      </c>
      <c r="B229" s="84" t="s">
        <v>246</v>
      </c>
      <c r="C229" s="85" t="s">
        <v>1026</v>
      </c>
      <c r="D229" s="86" t="s">
        <v>1027</v>
      </c>
      <c r="E229" s="84" t="s">
        <v>1002</v>
      </c>
      <c r="F229" s="94">
        <v>200010150778604</v>
      </c>
      <c r="G229" s="102">
        <v>51434.5</v>
      </c>
      <c r="H229" s="90">
        <f t="shared" si="11"/>
        <v>49435.806295842885</v>
      </c>
      <c r="I229" s="55">
        <v>6</v>
      </c>
      <c r="J229" s="56">
        <f t="shared" si="10"/>
        <v>49435.806295842878</v>
      </c>
      <c r="K229" s="69">
        <f t="shared" si="1"/>
        <v>0</v>
      </c>
      <c r="L229" s="91">
        <v>100</v>
      </c>
      <c r="M229" s="71">
        <f t="shared" si="2"/>
        <v>49435.806295842885</v>
      </c>
      <c r="N229" s="56">
        <f t="shared" si="3"/>
        <v>0</v>
      </c>
      <c r="O229" s="92" t="s">
        <v>1185</v>
      </c>
      <c r="P229" s="79">
        <v>1642.59</v>
      </c>
      <c r="Q229" s="93">
        <f t="shared" si="4"/>
        <v>51078.396295842882</v>
      </c>
      <c r="R229" s="47"/>
      <c r="S229" s="47"/>
    </row>
    <row r="230" spans="1:19" s="39" customFormat="1" ht="15.75" customHeight="1">
      <c r="A230" s="40" t="s">
        <v>706</v>
      </c>
      <c r="B230" s="84" t="s">
        <v>247</v>
      </c>
      <c r="C230" s="85" t="s">
        <v>1026</v>
      </c>
      <c r="D230" s="86" t="s">
        <v>1027</v>
      </c>
      <c r="E230" s="84" t="s">
        <v>1002</v>
      </c>
      <c r="F230" s="94">
        <v>200010150624059</v>
      </c>
      <c r="G230" s="102">
        <v>51434.5</v>
      </c>
      <c r="H230" s="90">
        <f t="shared" si="11"/>
        <v>49435.806295842885</v>
      </c>
      <c r="I230" s="55">
        <v>6</v>
      </c>
      <c r="J230" s="56">
        <f t="shared" si="10"/>
        <v>49435.806295842878</v>
      </c>
      <c r="K230" s="69">
        <f t="shared" si="1"/>
        <v>0</v>
      </c>
      <c r="L230" s="91">
        <v>100</v>
      </c>
      <c r="M230" s="71">
        <f t="shared" si="2"/>
        <v>49435.806295842885</v>
      </c>
      <c r="N230" s="56">
        <f t="shared" si="3"/>
        <v>0</v>
      </c>
      <c r="O230" s="92" t="s">
        <v>1185</v>
      </c>
      <c r="P230" s="79">
        <v>1642.59</v>
      </c>
      <c r="Q230" s="93">
        <f t="shared" si="4"/>
        <v>51078.396295842882</v>
      </c>
      <c r="R230" s="47"/>
      <c r="S230" s="47"/>
    </row>
    <row r="231" spans="1:19" s="39" customFormat="1" ht="15.75" customHeight="1">
      <c r="A231" s="40" t="s">
        <v>707</v>
      </c>
      <c r="B231" s="84" t="s">
        <v>248</v>
      </c>
      <c r="C231" s="85" t="s">
        <v>1026</v>
      </c>
      <c r="D231" s="86" t="s">
        <v>1027</v>
      </c>
      <c r="E231" s="84" t="s">
        <v>1003</v>
      </c>
      <c r="F231" s="94">
        <v>200010150737438</v>
      </c>
      <c r="G231" s="102">
        <v>50000</v>
      </c>
      <c r="H231" s="90">
        <f t="shared" si="11"/>
        <v>48057.049544413647</v>
      </c>
      <c r="I231" s="55">
        <v>6</v>
      </c>
      <c r="J231" s="56">
        <f t="shared" si="10"/>
        <v>48057.049544413647</v>
      </c>
      <c r="K231" s="69">
        <f t="shared" si="1"/>
        <v>0</v>
      </c>
      <c r="L231" s="91">
        <v>100</v>
      </c>
      <c r="M231" s="71">
        <f t="shared" si="2"/>
        <v>48057.049544413647</v>
      </c>
      <c r="N231" s="56">
        <f t="shared" si="3"/>
        <v>0</v>
      </c>
      <c r="O231" s="92" t="s">
        <v>1185</v>
      </c>
      <c r="P231" s="79">
        <v>1596.77</v>
      </c>
      <c r="Q231" s="93">
        <f t="shared" si="4"/>
        <v>49653.819544413644</v>
      </c>
      <c r="R231" s="47"/>
      <c r="S231" s="47"/>
    </row>
    <row r="232" spans="1:19" s="39" customFormat="1" ht="15.75" customHeight="1">
      <c r="A232" s="40" t="s">
        <v>708</v>
      </c>
      <c r="B232" s="84" t="s">
        <v>249</v>
      </c>
      <c r="C232" s="85" t="s">
        <v>1026</v>
      </c>
      <c r="D232" s="86" t="s">
        <v>1027</v>
      </c>
      <c r="E232" s="84" t="s">
        <v>970</v>
      </c>
      <c r="F232" s="94">
        <v>200010150585583</v>
      </c>
      <c r="G232" s="102">
        <v>35200</v>
      </c>
      <c r="H232" s="90">
        <f t="shared" si="11"/>
        <v>33832.162879267213</v>
      </c>
      <c r="I232" s="55">
        <v>6</v>
      </c>
      <c r="J232" s="56">
        <f t="shared" si="10"/>
        <v>33832.162879267213</v>
      </c>
      <c r="K232" s="69">
        <f t="shared" si="1"/>
        <v>0</v>
      </c>
      <c r="L232" s="91">
        <v>100</v>
      </c>
      <c r="M232" s="71">
        <f t="shared" si="2"/>
        <v>33832.162879267213</v>
      </c>
      <c r="N232" s="56">
        <f t="shared" si="3"/>
        <v>0</v>
      </c>
      <c r="O232" s="92" t="s">
        <v>1185</v>
      </c>
      <c r="P232" s="79">
        <v>1124.1300000000001</v>
      </c>
      <c r="Q232" s="93">
        <f t="shared" si="4"/>
        <v>34956.29287926721</v>
      </c>
      <c r="R232" s="47"/>
      <c r="S232" s="47"/>
    </row>
    <row r="233" spans="1:19" s="39" customFormat="1" ht="15.75" customHeight="1">
      <c r="A233" s="40" t="s">
        <v>709</v>
      </c>
      <c r="B233" s="84" t="s">
        <v>250</v>
      </c>
      <c r="C233" s="85" t="s">
        <v>1026</v>
      </c>
      <c r="D233" s="86" t="s">
        <v>1027</v>
      </c>
      <c r="E233" s="84" t="s">
        <v>969</v>
      </c>
      <c r="F233" s="94">
        <v>200010150587358</v>
      </c>
      <c r="G233" s="102">
        <v>30000</v>
      </c>
      <c r="H233" s="90">
        <f t="shared" si="11"/>
        <v>28834.229726648191</v>
      </c>
      <c r="I233" s="55">
        <v>6</v>
      </c>
      <c r="J233" s="56">
        <f t="shared" si="10"/>
        <v>28834.229726648191</v>
      </c>
      <c r="K233" s="69">
        <f t="shared" si="1"/>
        <v>0</v>
      </c>
      <c r="L233" s="91">
        <v>92</v>
      </c>
      <c r="M233" s="71">
        <f t="shared" si="2"/>
        <v>26527.491348516334</v>
      </c>
      <c r="N233" s="56">
        <f t="shared" si="3"/>
        <v>2306.7383781318567</v>
      </c>
      <c r="O233" s="92"/>
      <c r="P233" s="79">
        <v>2500</v>
      </c>
      <c r="Q233" s="93">
        <f t="shared" si="4"/>
        <v>29027.491348516334</v>
      </c>
      <c r="R233" s="47"/>
      <c r="S233" s="47"/>
    </row>
    <row r="234" spans="1:19" s="39" customFormat="1" ht="15.75" customHeight="1">
      <c r="A234" s="40" t="s">
        <v>710</v>
      </c>
      <c r="B234" s="84" t="s">
        <v>251</v>
      </c>
      <c r="C234" s="85" t="s">
        <v>1026</v>
      </c>
      <c r="D234" s="86" t="s">
        <v>1027</v>
      </c>
      <c r="E234" s="84" t="s">
        <v>968</v>
      </c>
      <c r="F234" s="105">
        <v>200010150593397</v>
      </c>
      <c r="G234" s="102">
        <v>19924</v>
      </c>
      <c r="H234" s="90">
        <f t="shared" si="11"/>
        <v>19149.773102457952</v>
      </c>
      <c r="I234" s="55">
        <v>6</v>
      </c>
      <c r="J234" s="56">
        <f t="shared" si="10"/>
        <v>19149.773102457952</v>
      </c>
      <c r="K234" s="69">
        <f t="shared" si="1"/>
        <v>0</v>
      </c>
      <c r="L234" s="91">
        <v>100</v>
      </c>
      <c r="M234" s="71">
        <f t="shared" si="2"/>
        <v>19149.773102457952</v>
      </c>
      <c r="N234" s="56">
        <f t="shared" si="3"/>
        <v>0</v>
      </c>
      <c r="O234" s="92" t="s">
        <v>1185</v>
      </c>
      <c r="P234" s="79">
        <v>636.28</v>
      </c>
      <c r="Q234" s="93">
        <f t="shared" si="4"/>
        <v>19786.05310245795</v>
      </c>
      <c r="R234" s="47"/>
      <c r="S234" s="47"/>
    </row>
    <row r="235" spans="1:19" s="39" customFormat="1" ht="15.75" customHeight="1">
      <c r="A235" s="40" t="s">
        <v>711</v>
      </c>
      <c r="B235" s="84" t="s">
        <v>252</v>
      </c>
      <c r="C235" s="85" t="s">
        <v>1026</v>
      </c>
      <c r="D235" s="86" t="s">
        <v>1027</v>
      </c>
      <c r="E235" s="84" t="s">
        <v>1003</v>
      </c>
      <c r="F235" s="94">
        <v>200010150589615</v>
      </c>
      <c r="G235" s="102">
        <v>69663.100000000006</v>
      </c>
      <c r="H235" s="90">
        <f t="shared" si="11"/>
        <v>66956.060962348856</v>
      </c>
      <c r="I235" s="55">
        <v>6</v>
      </c>
      <c r="J235" s="56">
        <f t="shared" si="10"/>
        <v>66956.060962348856</v>
      </c>
      <c r="K235" s="69">
        <f t="shared" si="1"/>
        <v>0</v>
      </c>
      <c r="L235" s="91">
        <v>100</v>
      </c>
      <c r="M235" s="71">
        <f t="shared" si="2"/>
        <v>66956.060962348856</v>
      </c>
      <c r="N235" s="56">
        <f t="shared" si="3"/>
        <v>0</v>
      </c>
      <c r="O235" s="92" t="s">
        <v>1185</v>
      </c>
      <c r="P235" s="79">
        <v>2224.7199999999998</v>
      </c>
      <c r="Q235" s="93">
        <f t="shared" si="4"/>
        <v>69180.780962348857</v>
      </c>
      <c r="R235" s="47"/>
      <c r="S235" s="47"/>
    </row>
    <row r="236" spans="1:19" s="39" customFormat="1" ht="15.75" customHeight="1">
      <c r="A236" s="40" t="s">
        <v>712</v>
      </c>
      <c r="B236" s="84" t="s">
        <v>253</v>
      </c>
      <c r="C236" s="85" t="s">
        <v>1026</v>
      </c>
      <c r="D236" s="86" t="s">
        <v>1027</v>
      </c>
      <c r="E236" s="84" t="s">
        <v>1003</v>
      </c>
      <c r="F236" s="94">
        <v>200012460090984</v>
      </c>
      <c r="G236" s="102">
        <v>69663.100000000006</v>
      </c>
      <c r="H236" s="90">
        <f t="shared" si="11"/>
        <v>66956.060962348856</v>
      </c>
      <c r="I236" s="55">
        <v>6</v>
      </c>
      <c r="J236" s="56">
        <f t="shared" si="10"/>
        <v>66956.060962348856</v>
      </c>
      <c r="K236" s="69">
        <f t="shared" si="1"/>
        <v>0</v>
      </c>
      <c r="L236" s="91">
        <v>89</v>
      </c>
      <c r="M236" s="71">
        <f t="shared" si="2"/>
        <v>59590.894256490479</v>
      </c>
      <c r="N236" s="56">
        <f t="shared" si="3"/>
        <v>7365.1667058583771</v>
      </c>
      <c r="O236" s="92"/>
      <c r="P236" s="79">
        <v>5000</v>
      </c>
      <c r="Q236" s="93">
        <f t="shared" si="4"/>
        <v>64590.894256490479</v>
      </c>
      <c r="R236" s="47"/>
      <c r="S236" s="47"/>
    </row>
    <row r="237" spans="1:19" s="39" customFormat="1" ht="15.75" customHeight="1">
      <c r="A237" s="40" t="s">
        <v>713</v>
      </c>
      <c r="B237" s="84" t="s">
        <v>254</v>
      </c>
      <c r="C237" s="85" t="s">
        <v>1026</v>
      </c>
      <c r="D237" s="86" t="s">
        <v>1027</v>
      </c>
      <c r="E237" s="84" t="s">
        <v>1004</v>
      </c>
      <c r="F237" s="94">
        <v>200010150593245</v>
      </c>
      <c r="G237" s="102">
        <v>49643.1</v>
      </c>
      <c r="H237" s="90">
        <f t="shared" si="11"/>
        <v>47714.018324765631</v>
      </c>
      <c r="I237" s="55">
        <v>6</v>
      </c>
      <c r="J237" s="56">
        <f t="shared" si="10"/>
        <v>47714.018324765631</v>
      </c>
      <c r="K237" s="69">
        <f t="shared" si="1"/>
        <v>0</v>
      </c>
      <c r="L237" s="91">
        <v>100</v>
      </c>
      <c r="M237" s="71">
        <f t="shared" si="2"/>
        <v>47714.018324765631</v>
      </c>
      <c r="N237" s="56">
        <f t="shared" si="3"/>
        <v>0</v>
      </c>
      <c r="O237" s="92" t="s">
        <v>1185</v>
      </c>
      <c r="P237" s="79">
        <v>1585.38</v>
      </c>
      <c r="Q237" s="93">
        <f t="shared" si="4"/>
        <v>49299.398324765629</v>
      </c>
      <c r="R237" s="47"/>
      <c r="S237" s="47"/>
    </row>
    <row r="238" spans="1:19" s="39" customFormat="1" ht="15.75" customHeight="1">
      <c r="A238" s="40" t="s">
        <v>714</v>
      </c>
      <c r="B238" s="84" t="s">
        <v>255</v>
      </c>
      <c r="C238" s="85" t="s">
        <v>1026</v>
      </c>
      <c r="D238" s="86" t="s">
        <v>1027</v>
      </c>
      <c r="E238" s="84" t="s">
        <v>969</v>
      </c>
      <c r="F238" s="94">
        <v>200010150584571</v>
      </c>
      <c r="G238" s="102">
        <v>30000</v>
      </c>
      <c r="H238" s="90">
        <f t="shared" si="11"/>
        <v>28834.229726648191</v>
      </c>
      <c r="I238" s="55">
        <v>6</v>
      </c>
      <c r="J238" s="56">
        <f t="shared" si="10"/>
        <v>28834.229726648191</v>
      </c>
      <c r="K238" s="69">
        <f t="shared" si="1"/>
        <v>0</v>
      </c>
      <c r="L238" s="91">
        <v>96</v>
      </c>
      <c r="M238" s="71">
        <f t="shared" si="2"/>
        <v>27680.860537582263</v>
      </c>
      <c r="N238" s="56">
        <f t="shared" si="3"/>
        <v>1153.3691890659284</v>
      </c>
      <c r="O238" s="92"/>
      <c r="P238" s="79">
        <v>1000</v>
      </c>
      <c r="Q238" s="93">
        <f t="shared" si="4"/>
        <v>28680.860537582263</v>
      </c>
      <c r="R238" s="47"/>
      <c r="S238" s="47"/>
    </row>
    <row r="239" spans="1:19" s="39" customFormat="1" ht="15.75" customHeight="1">
      <c r="A239" s="40" t="s">
        <v>715</v>
      </c>
      <c r="B239" s="84" t="s">
        <v>256</v>
      </c>
      <c r="C239" s="85" t="s">
        <v>1026</v>
      </c>
      <c r="D239" s="86" t="s">
        <v>1027</v>
      </c>
      <c r="E239" s="84" t="s">
        <v>969</v>
      </c>
      <c r="F239" s="94">
        <v>200010150703815</v>
      </c>
      <c r="G239" s="102">
        <v>30000</v>
      </c>
      <c r="H239" s="90">
        <f t="shared" si="11"/>
        <v>28834.229726648191</v>
      </c>
      <c r="I239" s="55">
        <v>6</v>
      </c>
      <c r="J239" s="56">
        <f t="shared" si="10"/>
        <v>28834.229726648191</v>
      </c>
      <c r="K239" s="69">
        <f>+H239-J239</f>
        <v>0</v>
      </c>
      <c r="L239" s="91">
        <v>96</v>
      </c>
      <c r="M239" s="71">
        <f t="shared" si="2"/>
        <v>27680.860537582263</v>
      </c>
      <c r="N239" s="56">
        <f t="shared" si="3"/>
        <v>1153.3691890659284</v>
      </c>
      <c r="O239" s="92"/>
      <c r="P239" s="79">
        <v>1000</v>
      </c>
      <c r="Q239" s="93">
        <f t="shared" si="4"/>
        <v>28680.860537582263</v>
      </c>
      <c r="R239" s="47"/>
      <c r="S239" s="47"/>
    </row>
    <row r="240" spans="1:19" s="39" customFormat="1" ht="15.75" customHeight="1">
      <c r="A240" s="40" t="s">
        <v>716</v>
      </c>
      <c r="B240" s="84" t="s">
        <v>257</v>
      </c>
      <c r="C240" s="85" t="s">
        <v>1026</v>
      </c>
      <c r="D240" s="86" t="s">
        <v>1027</v>
      </c>
      <c r="E240" s="84" t="s">
        <v>1005</v>
      </c>
      <c r="F240" s="94">
        <v>200010150595007</v>
      </c>
      <c r="G240" s="102">
        <v>69663.100000000006</v>
      </c>
      <c r="H240" s="90">
        <f t="shared" si="11"/>
        <v>66956.060962348856</v>
      </c>
      <c r="I240" s="55">
        <v>6</v>
      </c>
      <c r="J240" s="56">
        <f t="shared" si="10"/>
        <v>66956.060962348856</v>
      </c>
      <c r="K240" s="69">
        <f t="shared" si="1"/>
        <v>0</v>
      </c>
      <c r="L240" s="91">
        <v>100</v>
      </c>
      <c r="M240" s="71">
        <f t="shared" si="2"/>
        <v>66956.060962348856</v>
      </c>
      <c r="N240" s="56">
        <f t="shared" si="3"/>
        <v>0</v>
      </c>
      <c r="O240" s="92" t="s">
        <v>1185</v>
      </c>
      <c r="P240" s="79">
        <v>2224.7199999999998</v>
      </c>
      <c r="Q240" s="93">
        <f t="shared" si="4"/>
        <v>69180.780962348857</v>
      </c>
      <c r="R240" s="47"/>
      <c r="S240" s="47"/>
    </row>
    <row r="241" spans="1:19" s="39" customFormat="1" ht="15.75" customHeight="1">
      <c r="A241" s="40" t="s">
        <v>717</v>
      </c>
      <c r="B241" s="84" t="s">
        <v>258</v>
      </c>
      <c r="C241" s="85" t="s">
        <v>1026</v>
      </c>
      <c r="D241" s="86" t="s">
        <v>1027</v>
      </c>
      <c r="E241" s="84" t="s">
        <v>1003</v>
      </c>
      <c r="F241" s="94">
        <v>200010150612016</v>
      </c>
      <c r="G241" s="102">
        <v>53130</v>
      </c>
      <c r="H241" s="90">
        <f t="shared" si="11"/>
        <v>51065.420845893947</v>
      </c>
      <c r="I241" s="55">
        <v>6</v>
      </c>
      <c r="J241" s="56">
        <f t="shared" si="10"/>
        <v>51065.420845893939</v>
      </c>
      <c r="K241" s="69">
        <f t="shared" si="1"/>
        <v>0</v>
      </c>
      <c r="L241" s="91">
        <v>100</v>
      </c>
      <c r="M241" s="71">
        <f t="shared" si="2"/>
        <v>51065.420845893939</v>
      </c>
      <c r="N241" s="56">
        <f t="shared" si="3"/>
        <v>0</v>
      </c>
      <c r="O241" s="92" t="s">
        <v>1185</v>
      </c>
      <c r="P241" s="79">
        <v>1696.73</v>
      </c>
      <c r="Q241" s="93">
        <f t="shared" si="4"/>
        <v>52762.150845893942</v>
      </c>
      <c r="R241" s="47"/>
      <c r="S241" s="47"/>
    </row>
    <row r="242" spans="1:19" s="39" customFormat="1" ht="15.75" customHeight="1">
      <c r="A242" s="40" t="s">
        <v>718</v>
      </c>
      <c r="B242" s="84" t="s">
        <v>259</v>
      </c>
      <c r="C242" s="85" t="s">
        <v>1026</v>
      </c>
      <c r="D242" s="86" t="s">
        <v>1027</v>
      </c>
      <c r="E242" s="107" t="s">
        <v>1005</v>
      </c>
      <c r="F242" s="94">
        <v>200010150597267</v>
      </c>
      <c r="G242" s="102">
        <v>39848</v>
      </c>
      <c r="H242" s="90">
        <f t="shared" si="11"/>
        <v>38299.546204915903</v>
      </c>
      <c r="I242" s="55">
        <v>6</v>
      </c>
      <c r="J242" s="56">
        <f t="shared" si="10"/>
        <v>38299.546204915903</v>
      </c>
      <c r="K242" s="69">
        <f t="shared" si="1"/>
        <v>0</v>
      </c>
      <c r="L242" s="91">
        <v>100</v>
      </c>
      <c r="M242" s="71">
        <f t="shared" si="2"/>
        <v>38299.546204915903</v>
      </c>
      <c r="N242" s="56">
        <f t="shared" si="3"/>
        <v>0</v>
      </c>
      <c r="O242" s="92" t="s">
        <v>1185</v>
      </c>
      <c r="P242" s="79">
        <v>1272.57</v>
      </c>
      <c r="Q242" s="93">
        <f t="shared" si="4"/>
        <v>39572.116204915903</v>
      </c>
      <c r="R242" s="47"/>
      <c r="S242" s="47"/>
    </row>
    <row r="243" spans="1:19" s="39" customFormat="1" ht="15.75" customHeight="1">
      <c r="A243" s="40" t="s">
        <v>719</v>
      </c>
      <c r="B243" s="84" t="s">
        <v>260</v>
      </c>
      <c r="C243" s="85" t="s">
        <v>1026</v>
      </c>
      <c r="D243" s="86" t="s">
        <v>1027</v>
      </c>
      <c r="E243" s="84" t="s">
        <v>1003</v>
      </c>
      <c r="F243" s="94">
        <v>200010150597267</v>
      </c>
      <c r="G243" s="102">
        <v>39848</v>
      </c>
      <c r="H243" s="90">
        <f t="shared" si="11"/>
        <v>38299.546204915903</v>
      </c>
      <c r="I243" s="55">
        <v>6</v>
      </c>
      <c r="J243" s="56">
        <f t="shared" si="10"/>
        <v>38299.546204915903</v>
      </c>
      <c r="K243" s="69">
        <f t="shared" si="1"/>
        <v>0</v>
      </c>
      <c r="L243" s="91">
        <v>100</v>
      </c>
      <c r="M243" s="71">
        <f t="shared" si="2"/>
        <v>38299.546204915903</v>
      </c>
      <c r="N243" s="56">
        <f t="shared" si="3"/>
        <v>0</v>
      </c>
      <c r="O243" s="92" t="s">
        <v>1185</v>
      </c>
      <c r="P243" s="79">
        <v>1272.57</v>
      </c>
      <c r="Q243" s="93">
        <f t="shared" si="4"/>
        <v>39572.116204915903</v>
      </c>
      <c r="R243" s="47"/>
      <c r="S243" s="47"/>
    </row>
    <row r="244" spans="1:19" s="39" customFormat="1" ht="15.75" customHeight="1">
      <c r="A244" s="40" t="s">
        <v>720</v>
      </c>
      <c r="B244" s="84" t="s">
        <v>261</v>
      </c>
      <c r="C244" s="85" t="s">
        <v>1026</v>
      </c>
      <c r="D244" s="86" t="s">
        <v>1027</v>
      </c>
      <c r="E244" s="84" t="s">
        <v>1003</v>
      </c>
      <c r="F244" s="94">
        <v>200010150778662</v>
      </c>
      <c r="G244" s="102">
        <v>65018.43</v>
      </c>
      <c r="H244" s="90">
        <f t="shared" si="11"/>
        <v>62491.878236199824</v>
      </c>
      <c r="I244" s="55">
        <v>6</v>
      </c>
      <c r="J244" s="56">
        <f t="shared" si="10"/>
        <v>62491.878236199831</v>
      </c>
      <c r="K244" s="69">
        <f t="shared" si="1"/>
        <v>0</v>
      </c>
      <c r="L244" s="91">
        <v>100</v>
      </c>
      <c r="M244" s="71">
        <f t="shared" si="2"/>
        <v>62491.878236199831</v>
      </c>
      <c r="N244" s="56">
        <f t="shared" si="3"/>
        <v>0</v>
      </c>
      <c r="O244" s="92" t="s">
        <v>1185</v>
      </c>
      <c r="P244" s="79">
        <v>2076.4</v>
      </c>
      <c r="Q244" s="93">
        <f t="shared" si="4"/>
        <v>64568.278236199832</v>
      </c>
      <c r="R244" s="47"/>
      <c r="S244" s="47"/>
    </row>
    <row r="245" spans="1:19" s="39" customFormat="1" ht="15.75" customHeight="1">
      <c r="A245" s="40" t="s">
        <v>721</v>
      </c>
      <c r="B245" s="84" t="s">
        <v>262</v>
      </c>
      <c r="C245" s="85" t="s">
        <v>1026</v>
      </c>
      <c r="D245" s="86" t="s">
        <v>1027</v>
      </c>
      <c r="E245" s="84" t="s">
        <v>1003</v>
      </c>
      <c r="F245" s="94">
        <v>200010150804028</v>
      </c>
      <c r="G245" s="102">
        <v>69663.100000000006</v>
      </c>
      <c r="H245" s="90">
        <f t="shared" si="11"/>
        <v>66956.060962348856</v>
      </c>
      <c r="I245" s="55">
        <v>6</v>
      </c>
      <c r="J245" s="56">
        <f t="shared" si="10"/>
        <v>66956.060962348856</v>
      </c>
      <c r="K245" s="69">
        <f t="shared" si="1"/>
        <v>0</v>
      </c>
      <c r="L245" s="91">
        <v>100</v>
      </c>
      <c r="M245" s="71">
        <f t="shared" si="2"/>
        <v>66956.060962348856</v>
      </c>
      <c r="N245" s="56">
        <f t="shared" si="3"/>
        <v>0</v>
      </c>
      <c r="O245" s="92" t="s">
        <v>1185</v>
      </c>
      <c r="P245" s="79">
        <v>2224.7199999999998</v>
      </c>
      <c r="Q245" s="93">
        <f t="shared" si="4"/>
        <v>69180.780962348857</v>
      </c>
      <c r="R245" s="47"/>
      <c r="S245" s="47"/>
    </row>
    <row r="246" spans="1:19" s="39" customFormat="1" ht="15.75" customHeight="1">
      <c r="A246" s="40" t="s">
        <v>722</v>
      </c>
      <c r="B246" s="84" t="s">
        <v>263</v>
      </c>
      <c r="C246" s="85" t="s">
        <v>1026</v>
      </c>
      <c r="D246" s="86" t="s">
        <v>1027</v>
      </c>
      <c r="E246" s="84" t="s">
        <v>1005</v>
      </c>
      <c r="F246" s="94">
        <v>200011640510545</v>
      </c>
      <c r="G246" s="102">
        <v>69603.100000000006</v>
      </c>
      <c r="H246" s="90">
        <f t="shared" si="11"/>
        <v>66898.392502895571</v>
      </c>
      <c r="I246" s="55">
        <v>6</v>
      </c>
      <c r="J246" s="56">
        <f t="shared" si="10"/>
        <v>66898.392502895571</v>
      </c>
      <c r="K246" s="69">
        <f t="shared" si="1"/>
        <v>0</v>
      </c>
      <c r="L246" s="91">
        <v>100</v>
      </c>
      <c r="M246" s="71">
        <f t="shared" si="2"/>
        <v>66898.392502895571</v>
      </c>
      <c r="N246" s="56">
        <f t="shared" si="3"/>
        <v>0</v>
      </c>
      <c r="O246" s="92" t="s">
        <v>1185</v>
      </c>
      <c r="P246" s="79">
        <v>2222.81</v>
      </c>
      <c r="Q246" s="93">
        <f t="shared" si="4"/>
        <v>69121.202502895569</v>
      </c>
      <c r="R246" s="47"/>
      <c r="S246" s="47"/>
    </row>
    <row r="247" spans="1:19" s="39" customFormat="1" ht="15.75" customHeight="1">
      <c r="A247" s="40" t="s">
        <v>723</v>
      </c>
      <c r="B247" s="84" t="s">
        <v>264</v>
      </c>
      <c r="C247" s="85" t="s">
        <v>1026</v>
      </c>
      <c r="D247" s="86" t="s">
        <v>1027</v>
      </c>
      <c r="E247" s="84" t="s">
        <v>1003</v>
      </c>
      <c r="F247" s="94">
        <v>200019601060573</v>
      </c>
      <c r="G247" s="102">
        <v>69663.100000000006</v>
      </c>
      <c r="H247" s="90">
        <f t="shared" si="11"/>
        <v>66956.060962348856</v>
      </c>
      <c r="I247" s="55">
        <v>6</v>
      </c>
      <c r="J247" s="56">
        <f t="shared" si="10"/>
        <v>66956.060962348856</v>
      </c>
      <c r="K247" s="69">
        <f t="shared" si="1"/>
        <v>0</v>
      </c>
      <c r="L247" s="91">
        <v>96</v>
      </c>
      <c r="M247" s="71">
        <f t="shared" si="2"/>
        <v>64277.818523854905</v>
      </c>
      <c r="N247" s="56">
        <f t="shared" si="3"/>
        <v>2678.2424384939513</v>
      </c>
      <c r="O247" s="92"/>
      <c r="P247" s="79">
        <v>1000</v>
      </c>
      <c r="Q247" s="93">
        <f t="shared" si="4"/>
        <v>65277.818523854905</v>
      </c>
      <c r="R247" s="47"/>
      <c r="S247" s="47"/>
    </row>
    <row r="248" spans="1:19" s="39" customFormat="1" ht="15.75" customHeight="1">
      <c r="A248" s="40" t="s">
        <v>724</v>
      </c>
      <c r="B248" s="84" t="s">
        <v>265</v>
      </c>
      <c r="C248" s="85" t="s">
        <v>1026</v>
      </c>
      <c r="D248" s="86" t="s">
        <v>1027</v>
      </c>
      <c r="E248" s="84" t="s">
        <v>1005</v>
      </c>
      <c r="F248" s="94">
        <v>200019601292862</v>
      </c>
      <c r="G248" s="102">
        <v>69663.100000000006</v>
      </c>
      <c r="H248" s="90">
        <f t="shared" si="11"/>
        <v>66956.060962348856</v>
      </c>
      <c r="I248" s="55">
        <v>6</v>
      </c>
      <c r="J248" s="56">
        <f t="shared" si="10"/>
        <v>66956.060962348856</v>
      </c>
      <c r="K248" s="69">
        <f t="shared" si="1"/>
        <v>0</v>
      </c>
      <c r="L248" s="91">
        <v>100</v>
      </c>
      <c r="M248" s="71">
        <f t="shared" si="2"/>
        <v>66956.060962348856</v>
      </c>
      <c r="N248" s="56">
        <f t="shared" si="3"/>
        <v>0</v>
      </c>
      <c r="O248" s="92" t="s">
        <v>1185</v>
      </c>
      <c r="P248" s="79">
        <v>2224.7199999999998</v>
      </c>
      <c r="Q248" s="93">
        <f t="shared" si="4"/>
        <v>69180.780962348857</v>
      </c>
      <c r="R248" s="47"/>
      <c r="S248" s="47"/>
    </row>
    <row r="249" spans="1:19" s="39" customFormat="1" ht="15.75" customHeight="1">
      <c r="A249" s="40" t="s">
        <v>725</v>
      </c>
      <c r="B249" s="84" t="s">
        <v>266</v>
      </c>
      <c r="C249" s="85" t="s">
        <v>1026</v>
      </c>
      <c r="D249" s="86" t="s">
        <v>1027</v>
      </c>
      <c r="E249" s="84" t="s">
        <v>969</v>
      </c>
      <c r="F249" s="94">
        <v>200010150633590</v>
      </c>
      <c r="G249" s="102">
        <v>30000</v>
      </c>
      <c r="H249" s="90">
        <f t="shared" si="11"/>
        <v>28834.229726648191</v>
      </c>
      <c r="I249" s="55">
        <v>6</v>
      </c>
      <c r="J249" s="56">
        <f t="shared" si="10"/>
        <v>28834.229726648191</v>
      </c>
      <c r="K249" s="69">
        <f t="shared" si="1"/>
        <v>0</v>
      </c>
      <c r="L249" s="91">
        <v>100</v>
      </c>
      <c r="M249" s="71">
        <f t="shared" si="2"/>
        <v>28834.229726648191</v>
      </c>
      <c r="N249" s="56">
        <f t="shared" si="3"/>
        <v>0</v>
      </c>
      <c r="O249" s="92" t="s">
        <v>1185</v>
      </c>
      <c r="P249" s="79">
        <v>958.06</v>
      </c>
      <c r="Q249" s="93">
        <f t="shared" si="4"/>
        <v>29792.289726648192</v>
      </c>
      <c r="R249" s="47"/>
      <c r="S249" s="47"/>
    </row>
    <row r="250" spans="1:19" s="39" customFormat="1" ht="15.75" customHeight="1">
      <c r="A250" s="40" t="s">
        <v>726</v>
      </c>
      <c r="B250" s="84" t="s">
        <v>267</v>
      </c>
      <c r="C250" s="85" t="s">
        <v>1026</v>
      </c>
      <c r="D250" s="86" t="s">
        <v>1027</v>
      </c>
      <c r="E250" s="84" t="s">
        <v>969</v>
      </c>
      <c r="F250" s="94">
        <v>200010150584319</v>
      </c>
      <c r="G250" s="102">
        <v>38200</v>
      </c>
      <c r="H250" s="90">
        <f t="shared" si="11"/>
        <v>36715.585851932032</v>
      </c>
      <c r="I250" s="55">
        <v>6</v>
      </c>
      <c r="J250" s="56">
        <f t="shared" si="10"/>
        <v>36715.585851932032</v>
      </c>
      <c r="K250" s="69">
        <f t="shared" si="1"/>
        <v>0</v>
      </c>
      <c r="L250" s="91">
        <v>100</v>
      </c>
      <c r="M250" s="71">
        <f t="shared" si="2"/>
        <v>36715.585851932032</v>
      </c>
      <c r="N250" s="56">
        <f t="shared" si="3"/>
        <v>0</v>
      </c>
      <c r="O250" s="92" t="s">
        <v>1185</v>
      </c>
      <c r="P250" s="79">
        <v>1219.94</v>
      </c>
      <c r="Q250" s="93">
        <f t="shared" si="4"/>
        <v>37935.525851932034</v>
      </c>
      <c r="R250" s="47"/>
      <c r="S250" s="47"/>
    </row>
    <row r="251" spans="1:19" s="39" customFormat="1" ht="15.75" customHeight="1">
      <c r="A251" s="40" t="s">
        <v>727</v>
      </c>
      <c r="B251" s="84" t="s">
        <v>268</v>
      </c>
      <c r="C251" s="85" t="s">
        <v>1026</v>
      </c>
      <c r="D251" s="86" t="s">
        <v>1027</v>
      </c>
      <c r="E251" s="84" t="s">
        <v>1003</v>
      </c>
      <c r="F251" s="94">
        <v>200010801148479</v>
      </c>
      <c r="G251" s="102">
        <v>69622.63</v>
      </c>
      <c r="H251" s="90">
        <f t="shared" si="11"/>
        <v>66917.163586447612</v>
      </c>
      <c r="I251" s="55">
        <v>6</v>
      </c>
      <c r="J251" s="56">
        <f t="shared" si="10"/>
        <v>66917.163586447612</v>
      </c>
      <c r="K251" s="69">
        <f t="shared" si="1"/>
        <v>0</v>
      </c>
      <c r="L251" s="91">
        <v>100</v>
      </c>
      <c r="M251" s="71">
        <f t="shared" si="2"/>
        <v>66917.163586447612</v>
      </c>
      <c r="N251" s="56">
        <f t="shared" si="3"/>
        <v>0</v>
      </c>
      <c r="O251" s="92" t="s">
        <v>1185</v>
      </c>
      <c r="P251" s="79">
        <v>2223.4299999999998</v>
      </c>
      <c r="Q251" s="93">
        <f t="shared" si="4"/>
        <v>69140.593586447605</v>
      </c>
      <c r="R251" s="47"/>
      <c r="S251" s="47"/>
    </row>
    <row r="252" spans="1:19" s="39" customFormat="1" ht="15.75" customHeight="1">
      <c r="A252" s="40" t="s">
        <v>728</v>
      </c>
      <c r="B252" s="84" t="s">
        <v>269</v>
      </c>
      <c r="C252" s="85" t="s">
        <v>1026</v>
      </c>
      <c r="D252" s="86" t="s">
        <v>1027</v>
      </c>
      <c r="E252" s="84" t="s">
        <v>1005</v>
      </c>
      <c r="F252" s="94">
        <v>200010150610487</v>
      </c>
      <c r="G252" s="102">
        <v>66413</v>
      </c>
      <c r="H252" s="90">
        <f t="shared" si="11"/>
        <v>63832.256627862873</v>
      </c>
      <c r="I252" s="55">
        <v>6</v>
      </c>
      <c r="J252" s="56">
        <f t="shared" si="10"/>
        <v>63832.25662786288</v>
      </c>
      <c r="K252" s="69">
        <f t="shared" si="1"/>
        <v>0</v>
      </c>
      <c r="L252" s="91">
        <v>100</v>
      </c>
      <c r="M252" s="71">
        <f t="shared" si="2"/>
        <v>63832.25662786288</v>
      </c>
      <c r="N252" s="56">
        <f t="shared" si="3"/>
        <v>0</v>
      </c>
      <c r="O252" s="92" t="s">
        <v>1185</v>
      </c>
      <c r="P252" s="79">
        <v>2120.9299999999998</v>
      </c>
      <c r="Q252" s="93">
        <f t="shared" si="4"/>
        <v>65953.186627862873</v>
      </c>
      <c r="R252" s="47"/>
      <c r="S252" s="47"/>
    </row>
    <row r="253" spans="1:19" s="39" customFormat="1" ht="15.75" customHeight="1">
      <c r="A253" s="40" t="s">
        <v>729</v>
      </c>
      <c r="B253" s="84" t="s">
        <v>270</v>
      </c>
      <c r="C253" s="85" t="s">
        <v>1026</v>
      </c>
      <c r="D253" s="86" t="s">
        <v>1027</v>
      </c>
      <c r="E253" s="84" t="s">
        <v>1005</v>
      </c>
      <c r="F253" s="94">
        <v>200010150605146</v>
      </c>
      <c r="G253" s="102">
        <v>86336.9</v>
      </c>
      <c r="H253" s="90">
        <f t="shared" si="11"/>
        <v>82981.933616221737</v>
      </c>
      <c r="I253" s="55">
        <v>6</v>
      </c>
      <c r="J253" s="56">
        <f t="shared" si="10"/>
        <v>82981.933616221737</v>
      </c>
      <c r="K253" s="69">
        <f t="shared" si="1"/>
        <v>0</v>
      </c>
      <c r="L253" s="91">
        <v>100</v>
      </c>
      <c r="M253" s="71">
        <f t="shared" si="2"/>
        <v>82981.933616221737</v>
      </c>
      <c r="N253" s="56">
        <f t="shared" si="3"/>
        <v>0</v>
      </c>
      <c r="O253" s="92" t="s">
        <v>1185</v>
      </c>
      <c r="P253" s="79">
        <v>2757.21</v>
      </c>
      <c r="Q253" s="93">
        <f t="shared" si="4"/>
        <v>85739.143616221743</v>
      </c>
      <c r="R253" s="47"/>
      <c r="S253" s="47"/>
    </row>
    <row r="254" spans="1:19" s="39" customFormat="1" ht="15.75" customHeight="1">
      <c r="A254" s="40" t="s">
        <v>730</v>
      </c>
      <c r="B254" s="84" t="s">
        <v>271</v>
      </c>
      <c r="C254" s="85" t="s">
        <v>1026</v>
      </c>
      <c r="D254" s="86" t="s">
        <v>1027</v>
      </c>
      <c r="E254" s="84" t="s">
        <v>1005</v>
      </c>
      <c r="F254" s="94">
        <v>200010150605094</v>
      </c>
      <c r="G254" s="102">
        <v>86336.9</v>
      </c>
      <c r="H254" s="90">
        <f t="shared" si="11"/>
        <v>82981.933616221737</v>
      </c>
      <c r="I254" s="55">
        <v>6</v>
      </c>
      <c r="J254" s="56">
        <f t="shared" si="10"/>
        <v>82981.933616221737</v>
      </c>
      <c r="K254" s="69">
        <f t="shared" si="1"/>
        <v>0</v>
      </c>
      <c r="L254" s="91">
        <v>100</v>
      </c>
      <c r="M254" s="71">
        <f t="shared" si="2"/>
        <v>82981.933616221737</v>
      </c>
      <c r="N254" s="56">
        <f t="shared" si="3"/>
        <v>0</v>
      </c>
      <c r="O254" s="92" t="s">
        <v>1185</v>
      </c>
      <c r="P254" s="79">
        <v>2757.21</v>
      </c>
      <c r="Q254" s="93">
        <f t="shared" si="4"/>
        <v>85739.143616221743</v>
      </c>
      <c r="R254" s="47"/>
      <c r="S254" s="47"/>
    </row>
    <row r="255" spans="1:19" s="39" customFormat="1" ht="15.75" customHeight="1">
      <c r="A255" s="40" t="s">
        <v>731</v>
      </c>
      <c r="B255" s="84" t="s">
        <v>272</v>
      </c>
      <c r="C255" s="85" t="s">
        <v>1026</v>
      </c>
      <c r="D255" s="86" t="s">
        <v>1027</v>
      </c>
      <c r="E255" s="84" t="s">
        <v>1005</v>
      </c>
      <c r="F255" s="94">
        <v>200010150605162</v>
      </c>
      <c r="G255" s="102">
        <v>86336.9</v>
      </c>
      <c r="H255" s="90">
        <f t="shared" si="11"/>
        <v>82981.933616221737</v>
      </c>
      <c r="I255" s="55">
        <v>6</v>
      </c>
      <c r="J255" s="56">
        <f t="shared" si="10"/>
        <v>82981.933616221737</v>
      </c>
      <c r="K255" s="69">
        <f t="shared" si="1"/>
        <v>0</v>
      </c>
      <c r="L255" s="91">
        <v>100</v>
      </c>
      <c r="M255" s="71">
        <f t="shared" si="2"/>
        <v>82981.933616221737</v>
      </c>
      <c r="N255" s="56">
        <f t="shared" si="3"/>
        <v>0</v>
      </c>
      <c r="O255" s="92" t="s">
        <v>1185</v>
      </c>
      <c r="P255" s="79">
        <v>2757.21</v>
      </c>
      <c r="Q255" s="93">
        <f t="shared" si="4"/>
        <v>85739.143616221743</v>
      </c>
      <c r="R255" s="47"/>
      <c r="S255" s="47"/>
    </row>
    <row r="256" spans="1:19" s="39" customFormat="1" ht="15.75" customHeight="1">
      <c r="A256" s="40" t="s">
        <v>732</v>
      </c>
      <c r="B256" s="84" t="s">
        <v>273</v>
      </c>
      <c r="C256" s="85" t="s">
        <v>1026</v>
      </c>
      <c r="D256" s="86" t="s">
        <v>1027</v>
      </c>
      <c r="E256" s="84" t="s">
        <v>1005</v>
      </c>
      <c r="F256" s="94">
        <v>200010150605133</v>
      </c>
      <c r="G256" s="102">
        <v>86336.9</v>
      </c>
      <c r="H256" s="90">
        <f t="shared" si="11"/>
        <v>82981.933616221737</v>
      </c>
      <c r="I256" s="55">
        <v>6</v>
      </c>
      <c r="J256" s="56">
        <f t="shared" si="10"/>
        <v>82981.933616221737</v>
      </c>
      <c r="K256" s="69">
        <f t="shared" si="1"/>
        <v>0</v>
      </c>
      <c r="L256" s="91">
        <v>100</v>
      </c>
      <c r="M256" s="71">
        <f t="shared" si="2"/>
        <v>82981.933616221737</v>
      </c>
      <c r="N256" s="56">
        <f t="shared" si="3"/>
        <v>0</v>
      </c>
      <c r="O256" s="92" t="s">
        <v>1185</v>
      </c>
      <c r="P256" s="79">
        <v>2757.21</v>
      </c>
      <c r="Q256" s="93">
        <f t="shared" si="4"/>
        <v>85739.143616221743</v>
      </c>
      <c r="R256" s="47"/>
      <c r="S256" s="47"/>
    </row>
    <row r="257" spans="1:19" s="39" customFormat="1" ht="15.75" customHeight="1">
      <c r="A257" s="40" t="s">
        <v>733</v>
      </c>
      <c r="B257" s="84" t="s">
        <v>274</v>
      </c>
      <c r="C257" s="85" t="s">
        <v>1026</v>
      </c>
      <c r="D257" s="86" t="s">
        <v>1027</v>
      </c>
      <c r="E257" s="84" t="s">
        <v>1003</v>
      </c>
      <c r="F257" s="105">
        <v>200010150605120</v>
      </c>
      <c r="G257" s="102">
        <v>86336.9</v>
      </c>
      <c r="H257" s="90">
        <f t="shared" si="11"/>
        <v>82981.933616221737</v>
      </c>
      <c r="I257" s="55">
        <v>6</v>
      </c>
      <c r="J257" s="56">
        <f t="shared" si="10"/>
        <v>82981.933616221737</v>
      </c>
      <c r="K257" s="69">
        <f t="shared" ref="K257:K319" si="12">+H257-J257</f>
        <v>0</v>
      </c>
      <c r="L257" s="91">
        <v>100</v>
      </c>
      <c r="M257" s="71">
        <f t="shared" ref="M257:M319" si="13">+J257*L257/100</f>
        <v>82981.933616221737</v>
      </c>
      <c r="N257" s="56">
        <f t="shared" ref="N257:N319" si="14">+J257-M257</f>
        <v>0</v>
      </c>
      <c r="O257" s="92" t="s">
        <v>1185</v>
      </c>
      <c r="P257" s="79">
        <v>2757.21</v>
      </c>
      <c r="Q257" s="93">
        <f t="shared" ref="Q257:Q319" si="15">+M257+P257</f>
        <v>85739.143616221743</v>
      </c>
      <c r="R257" s="47"/>
      <c r="S257" s="47"/>
    </row>
    <row r="258" spans="1:19" s="39" customFormat="1" ht="15.75" customHeight="1">
      <c r="A258" s="40" t="s">
        <v>734</v>
      </c>
      <c r="B258" s="84" t="s">
        <v>275</v>
      </c>
      <c r="C258" s="85" t="s">
        <v>1026</v>
      </c>
      <c r="D258" s="86" t="s">
        <v>1027</v>
      </c>
      <c r="E258" s="84" t="s">
        <v>990</v>
      </c>
      <c r="F258" s="108">
        <v>200010150586045</v>
      </c>
      <c r="G258" s="102">
        <v>45500</v>
      </c>
      <c r="H258" s="90">
        <f t="shared" si="11"/>
        <v>43731.915085416425</v>
      </c>
      <c r="I258" s="55">
        <v>5</v>
      </c>
      <c r="J258" s="56">
        <f t="shared" si="10"/>
        <v>36443.262571180356</v>
      </c>
      <c r="K258" s="69">
        <f t="shared" si="12"/>
        <v>7288.6525142360697</v>
      </c>
      <c r="L258" s="91">
        <v>100</v>
      </c>
      <c r="M258" s="71">
        <f t="shared" si="13"/>
        <v>36443.262571180356</v>
      </c>
      <c r="N258" s="56">
        <f t="shared" si="14"/>
        <v>0</v>
      </c>
      <c r="O258" s="92" t="s">
        <v>1185</v>
      </c>
      <c r="P258" s="79"/>
      <c r="Q258" s="93">
        <f t="shared" si="15"/>
        <v>36443.262571180356</v>
      </c>
      <c r="R258" s="47"/>
      <c r="S258" s="47"/>
    </row>
    <row r="259" spans="1:19" s="39" customFormat="1" ht="15.75" customHeight="1">
      <c r="A259" s="40" t="s">
        <v>735</v>
      </c>
      <c r="B259" s="84" t="s">
        <v>276</v>
      </c>
      <c r="C259" s="85" t="s">
        <v>1026</v>
      </c>
      <c r="D259" s="86" t="s">
        <v>1027</v>
      </c>
      <c r="E259" s="84" t="s">
        <v>1006</v>
      </c>
      <c r="F259" s="109">
        <v>200010150589877</v>
      </c>
      <c r="G259" s="102">
        <v>66300</v>
      </c>
      <c r="H259" s="90">
        <f t="shared" si="11"/>
        <v>63723.647695892498</v>
      </c>
      <c r="I259" s="55">
        <v>6</v>
      </c>
      <c r="J259" s="56">
        <f t="shared" si="10"/>
        <v>63723.64769589249</v>
      </c>
      <c r="K259" s="69">
        <f t="shared" si="12"/>
        <v>0</v>
      </c>
      <c r="L259" s="91">
        <v>96</v>
      </c>
      <c r="M259" s="71">
        <f t="shared" si="13"/>
        <v>61174.701788056787</v>
      </c>
      <c r="N259" s="56">
        <f t="shared" si="14"/>
        <v>2548.9459078357031</v>
      </c>
      <c r="O259" s="92"/>
      <c r="P259" s="79">
        <v>1000</v>
      </c>
      <c r="Q259" s="93">
        <f t="shared" si="15"/>
        <v>62174.701788056787</v>
      </c>
      <c r="R259" s="47"/>
      <c r="S259" s="47"/>
    </row>
    <row r="260" spans="1:19" s="39" customFormat="1" ht="15.75" customHeight="1">
      <c r="A260" s="40" t="s">
        <v>736</v>
      </c>
      <c r="B260" s="84" t="s">
        <v>277</v>
      </c>
      <c r="C260" s="85" t="s">
        <v>1026</v>
      </c>
      <c r="D260" s="86" t="s">
        <v>1027</v>
      </c>
      <c r="E260" s="110" t="s">
        <v>968</v>
      </c>
      <c r="F260" s="108">
        <v>200010150660851</v>
      </c>
      <c r="G260" s="102">
        <v>42250</v>
      </c>
      <c r="H260" s="90">
        <f t="shared" si="11"/>
        <v>40608.206865029533</v>
      </c>
      <c r="I260" s="55">
        <v>6</v>
      </c>
      <c r="J260" s="56">
        <f t="shared" si="10"/>
        <v>40608.206865029533</v>
      </c>
      <c r="K260" s="69">
        <f t="shared" si="12"/>
        <v>0</v>
      </c>
      <c r="L260" s="91">
        <v>91</v>
      </c>
      <c r="M260" s="71">
        <f t="shared" si="13"/>
        <v>36953.468247176876</v>
      </c>
      <c r="N260" s="56">
        <f t="shared" si="14"/>
        <v>3654.7386178526576</v>
      </c>
      <c r="O260" s="92"/>
      <c r="P260" s="79">
        <v>5000</v>
      </c>
      <c r="Q260" s="93">
        <f t="shared" si="15"/>
        <v>41953.468247176876</v>
      </c>
      <c r="R260" s="47"/>
      <c r="S260" s="47"/>
    </row>
    <row r="261" spans="1:19" s="39" customFormat="1" ht="15.75" customHeight="1">
      <c r="A261" s="40" t="s">
        <v>737</v>
      </c>
      <c r="B261" s="84" t="s">
        <v>278</v>
      </c>
      <c r="C261" s="85" t="s">
        <v>1026</v>
      </c>
      <c r="D261" s="86" t="s">
        <v>1027</v>
      </c>
      <c r="E261" s="110" t="s">
        <v>1007</v>
      </c>
      <c r="F261" s="108">
        <v>200010150589864</v>
      </c>
      <c r="G261" s="102">
        <v>33000</v>
      </c>
      <c r="H261" s="90">
        <f t="shared" si="11"/>
        <v>31717.65269931301</v>
      </c>
      <c r="I261" s="55">
        <v>3</v>
      </c>
      <c r="J261" s="56">
        <f t="shared" si="10"/>
        <v>15858.826349656505</v>
      </c>
      <c r="K261" s="69">
        <f t="shared" si="12"/>
        <v>15858.826349656505</v>
      </c>
      <c r="L261" s="91">
        <v>91</v>
      </c>
      <c r="M261" s="71">
        <f t="shared" si="13"/>
        <v>14431.531978187419</v>
      </c>
      <c r="N261" s="56">
        <f t="shared" si="14"/>
        <v>1427.2943714690864</v>
      </c>
      <c r="O261" s="92"/>
      <c r="P261" s="79"/>
      <c r="Q261" s="93">
        <f t="shared" si="15"/>
        <v>14431.531978187419</v>
      </c>
      <c r="R261" s="47"/>
      <c r="S261" s="47"/>
    </row>
    <row r="262" spans="1:19" s="39" customFormat="1" ht="15.75" customHeight="1">
      <c r="A262" s="40" t="s">
        <v>738</v>
      </c>
      <c r="B262" s="84" t="s">
        <v>279</v>
      </c>
      <c r="C262" s="85" t="s">
        <v>1026</v>
      </c>
      <c r="D262" s="86" t="s">
        <v>1027</v>
      </c>
      <c r="E262" s="110" t="s">
        <v>1007</v>
      </c>
      <c r="F262" s="108">
        <v>200010150589893</v>
      </c>
      <c r="G262" s="102">
        <v>42900</v>
      </c>
      <c r="H262" s="90">
        <f t="shared" si="11"/>
        <v>41232.948509106907</v>
      </c>
      <c r="I262" s="55">
        <v>6</v>
      </c>
      <c r="J262" s="56">
        <f t="shared" si="10"/>
        <v>41232.948509106907</v>
      </c>
      <c r="K262" s="69">
        <f t="shared" si="12"/>
        <v>0</v>
      </c>
      <c r="L262" s="91">
        <v>95</v>
      </c>
      <c r="M262" s="71">
        <f t="shared" si="13"/>
        <v>39171.30108365156</v>
      </c>
      <c r="N262" s="56">
        <f t="shared" si="14"/>
        <v>2061.6474254553468</v>
      </c>
      <c r="O262" s="92"/>
      <c r="P262" s="79">
        <v>3000</v>
      </c>
      <c r="Q262" s="93">
        <f t="shared" si="15"/>
        <v>42171.30108365156</v>
      </c>
      <c r="R262" s="47"/>
      <c r="S262" s="47"/>
    </row>
    <row r="263" spans="1:19" s="39" customFormat="1" ht="15.75" customHeight="1">
      <c r="A263" s="40" t="s">
        <v>739</v>
      </c>
      <c r="B263" s="84" t="s">
        <v>280</v>
      </c>
      <c r="C263" s="85" t="s">
        <v>1026</v>
      </c>
      <c r="D263" s="86" t="s">
        <v>1027</v>
      </c>
      <c r="E263" s="110" t="s">
        <v>1007</v>
      </c>
      <c r="F263" s="108">
        <v>200010150589851</v>
      </c>
      <c r="G263" s="102">
        <v>42900</v>
      </c>
      <c r="H263" s="90">
        <f t="shared" si="11"/>
        <v>41232.948509106907</v>
      </c>
      <c r="I263" s="55">
        <v>6</v>
      </c>
      <c r="J263" s="56">
        <f t="shared" si="10"/>
        <v>41232.948509106907</v>
      </c>
      <c r="K263" s="69">
        <f t="shared" si="12"/>
        <v>0</v>
      </c>
      <c r="L263" s="91">
        <v>95</v>
      </c>
      <c r="M263" s="71">
        <f t="shared" si="13"/>
        <v>39171.30108365156</v>
      </c>
      <c r="N263" s="56">
        <f t="shared" si="14"/>
        <v>2061.6474254553468</v>
      </c>
      <c r="O263" s="92"/>
      <c r="P263" s="79">
        <v>3000</v>
      </c>
      <c r="Q263" s="93">
        <f t="shared" si="15"/>
        <v>42171.30108365156</v>
      </c>
      <c r="R263" s="47"/>
      <c r="S263" s="47"/>
    </row>
    <row r="264" spans="1:19" s="39" customFormat="1" ht="15.75" customHeight="1">
      <c r="A264" s="40" t="s">
        <v>740</v>
      </c>
      <c r="B264" s="84" t="s">
        <v>281</v>
      </c>
      <c r="C264" s="85" t="s">
        <v>1026</v>
      </c>
      <c r="D264" s="86" t="s">
        <v>1027</v>
      </c>
      <c r="E264" s="110" t="s">
        <v>1007</v>
      </c>
      <c r="F264" s="108">
        <v>200010150591506</v>
      </c>
      <c r="G264" s="102">
        <v>42900</v>
      </c>
      <c r="H264" s="90">
        <f t="shared" si="11"/>
        <v>41232.948509106907</v>
      </c>
      <c r="I264" s="55">
        <v>6</v>
      </c>
      <c r="J264" s="56">
        <f t="shared" ref="J264:J327" si="16">+H264/6*I264</f>
        <v>41232.948509106907</v>
      </c>
      <c r="K264" s="69">
        <f t="shared" si="12"/>
        <v>0</v>
      </c>
      <c r="L264" s="91">
        <v>91</v>
      </c>
      <c r="M264" s="71">
        <f t="shared" si="13"/>
        <v>37521.983143287289</v>
      </c>
      <c r="N264" s="56">
        <f t="shared" si="14"/>
        <v>3710.9653658196185</v>
      </c>
      <c r="O264" s="92"/>
      <c r="P264" s="79">
        <v>5000</v>
      </c>
      <c r="Q264" s="93">
        <f t="shared" si="15"/>
        <v>42521.983143287289</v>
      </c>
      <c r="R264" s="47"/>
      <c r="S264" s="47"/>
    </row>
    <row r="265" spans="1:19" s="39" customFormat="1" ht="15.75" customHeight="1">
      <c r="A265" s="40" t="s">
        <v>741</v>
      </c>
      <c r="B265" s="84" t="s">
        <v>282</v>
      </c>
      <c r="C265" s="85" t="s">
        <v>1026</v>
      </c>
      <c r="D265" s="86" t="s">
        <v>1027</v>
      </c>
      <c r="E265" s="110" t="s">
        <v>1007</v>
      </c>
      <c r="F265" s="108">
        <v>200010150591496</v>
      </c>
      <c r="G265" s="102">
        <v>42900</v>
      </c>
      <c r="H265" s="90">
        <f t="shared" si="11"/>
        <v>41232.948509106907</v>
      </c>
      <c r="I265" s="55">
        <v>6</v>
      </c>
      <c r="J265" s="56">
        <f t="shared" si="16"/>
        <v>41232.948509106907</v>
      </c>
      <c r="K265" s="69">
        <f t="shared" si="12"/>
        <v>0</v>
      </c>
      <c r="L265" s="91">
        <v>93</v>
      </c>
      <c r="M265" s="71">
        <f t="shared" si="13"/>
        <v>38346.642113469425</v>
      </c>
      <c r="N265" s="56">
        <f t="shared" si="14"/>
        <v>2886.3063956374826</v>
      </c>
      <c r="O265" s="92"/>
      <c r="P265" s="79">
        <v>4000</v>
      </c>
      <c r="Q265" s="93">
        <f t="shared" si="15"/>
        <v>42346.642113469425</v>
      </c>
      <c r="R265" s="47"/>
      <c r="S265" s="47"/>
    </row>
    <row r="266" spans="1:19" s="39" customFormat="1" ht="15.75" customHeight="1">
      <c r="A266" s="40" t="s">
        <v>742</v>
      </c>
      <c r="B266" s="84" t="s">
        <v>283</v>
      </c>
      <c r="C266" s="85" t="s">
        <v>1026</v>
      </c>
      <c r="D266" s="86" t="s">
        <v>1027</v>
      </c>
      <c r="E266" s="110" t="s">
        <v>1007</v>
      </c>
      <c r="F266" s="108">
        <v>200010150591454</v>
      </c>
      <c r="G266" s="102">
        <v>40300</v>
      </c>
      <c r="H266" s="90">
        <f t="shared" si="11"/>
        <v>38733.981932797404</v>
      </c>
      <c r="I266" s="55">
        <v>6</v>
      </c>
      <c r="J266" s="56">
        <f t="shared" si="16"/>
        <v>38733.981932797404</v>
      </c>
      <c r="K266" s="69">
        <f t="shared" si="12"/>
        <v>0</v>
      </c>
      <c r="L266" s="91">
        <v>93</v>
      </c>
      <c r="M266" s="71">
        <f t="shared" si="13"/>
        <v>36022.603197501587</v>
      </c>
      <c r="N266" s="56">
        <f t="shared" si="14"/>
        <v>2711.378735295817</v>
      </c>
      <c r="O266" s="92"/>
      <c r="P266" s="79">
        <v>4000</v>
      </c>
      <c r="Q266" s="93">
        <f t="shared" si="15"/>
        <v>40022.603197501587</v>
      </c>
      <c r="R266" s="47"/>
      <c r="S266" s="47"/>
    </row>
    <row r="267" spans="1:19" s="39" customFormat="1" ht="15.75" customHeight="1">
      <c r="A267" s="40" t="s">
        <v>743</v>
      </c>
      <c r="B267" s="84" t="s">
        <v>284</v>
      </c>
      <c r="C267" s="85" t="s">
        <v>1026</v>
      </c>
      <c r="D267" s="86" t="s">
        <v>1027</v>
      </c>
      <c r="E267" s="110" t="s">
        <v>1007</v>
      </c>
      <c r="F267" s="108">
        <v>200010150601726</v>
      </c>
      <c r="G267" s="102">
        <v>40530.1</v>
      </c>
      <c r="H267" s="90">
        <f t="shared" si="11"/>
        <v>38955.140474800792</v>
      </c>
      <c r="I267" s="55">
        <v>6</v>
      </c>
      <c r="J267" s="56">
        <f t="shared" si="16"/>
        <v>38955.140474800792</v>
      </c>
      <c r="K267" s="69">
        <f t="shared" si="12"/>
        <v>0</v>
      </c>
      <c r="L267" s="91">
        <v>93</v>
      </c>
      <c r="M267" s="71">
        <f t="shared" si="13"/>
        <v>36228.280641564736</v>
      </c>
      <c r="N267" s="56">
        <f t="shared" si="14"/>
        <v>2726.8598332360561</v>
      </c>
      <c r="O267" s="92"/>
      <c r="P267" s="79">
        <v>4000</v>
      </c>
      <c r="Q267" s="93">
        <f t="shared" si="15"/>
        <v>40228.280641564736</v>
      </c>
      <c r="R267" s="47"/>
      <c r="S267" s="47"/>
    </row>
    <row r="268" spans="1:19" s="39" customFormat="1" ht="15.75" customHeight="1">
      <c r="A268" s="40" t="s">
        <v>744</v>
      </c>
      <c r="B268" s="84" t="s">
        <v>285</v>
      </c>
      <c r="C268" s="85" t="s">
        <v>1026</v>
      </c>
      <c r="D268" s="86" t="s">
        <v>1027</v>
      </c>
      <c r="E268" s="110" t="s">
        <v>1007</v>
      </c>
      <c r="F268" s="108">
        <v>200010150610490</v>
      </c>
      <c r="G268" s="102">
        <v>42250</v>
      </c>
      <c r="H268" s="90">
        <f t="shared" si="11"/>
        <v>40608.206865029533</v>
      </c>
      <c r="I268" s="55">
        <v>6</v>
      </c>
      <c r="J268" s="56">
        <f t="shared" si="16"/>
        <v>40608.206865029533</v>
      </c>
      <c r="K268" s="69">
        <f t="shared" si="12"/>
        <v>0</v>
      </c>
      <c r="L268" s="91">
        <v>93</v>
      </c>
      <c r="M268" s="71">
        <f t="shared" si="13"/>
        <v>37765.632384477467</v>
      </c>
      <c r="N268" s="56">
        <f t="shared" si="14"/>
        <v>2842.5744805520662</v>
      </c>
      <c r="O268" s="92"/>
      <c r="P268" s="79">
        <v>4000</v>
      </c>
      <c r="Q268" s="93">
        <f t="shared" si="15"/>
        <v>41765.632384477467</v>
      </c>
      <c r="R268" s="47"/>
      <c r="S268" s="47"/>
    </row>
    <row r="269" spans="1:19" s="39" customFormat="1" ht="15.75" customHeight="1">
      <c r="A269" s="40" t="s">
        <v>745</v>
      </c>
      <c r="B269" s="84" t="s">
        <v>286</v>
      </c>
      <c r="C269" s="85" t="s">
        <v>1026</v>
      </c>
      <c r="D269" s="86" t="s">
        <v>1027</v>
      </c>
      <c r="E269" s="110" t="s">
        <v>1007</v>
      </c>
      <c r="F269" s="108">
        <v>200010150622695</v>
      </c>
      <c r="G269" s="102">
        <v>42250</v>
      </c>
      <c r="H269" s="90">
        <f t="shared" ref="H269:H332" si="17">+G269*C$9/100</f>
        <v>40608.206865029533</v>
      </c>
      <c r="I269" s="55">
        <v>6</v>
      </c>
      <c r="J269" s="56">
        <f t="shared" si="16"/>
        <v>40608.206865029533</v>
      </c>
      <c r="K269" s="69">
        <f t="shared" si="12"/>
        <v>0</v>
      </c>
      <c r="L269" s="91">
        <v>91</v>
      </c>
      <c r="M269" s="71">
        <f t="shared" si="13"/>
        <v>36953.468247176876</v>
      </c>
      <c r="N269" s="56">
        <f t="shared" si="14"/>
        <v>3654.7386178526576</v>
      </c>
      <c r="O269" s="92"/>
      <c r="P269" s="79">
        <v>5000</v>
      </c>
      <c r="Q269" s="93">
        <f t="shared" si="15"/>
        <v>41953.468247176876</v>
      </c>
      <c r="R269" s="47"/>
      <c r="S269" s="47"/>
    </row>
    <row r="270" spans="1:19" s="39" customFormat="1" ht="15.75" customHeight="1">
      <c r="A270" s="40" t="s">
        <v>746</v>
      </c>
      <c r="B270" s="84" t="s">
        <v>287</v>
      </c>
      <c r="C270" s="85" t="s">
        <v>1026</v>
      </c>
      <c r="D270" s="86" t="s">
        <v>1027</v>
      </c>
      <c r="E270" s="110" t="s">
        <v>1007</v>
      </c>
      <c r="F270" s="108">
        <v>200010150630658</v>
      </c>
      <c r="G270" s="102">
        <v>42250</v>
      </c>
      <c r="H270" s="90">
        <f t="shared" si="17"/>
        <v>40608.206865029533</v>
      </c>
      <c r="I270" s="55">
        <v>6</v>
      </c>
      <c r="J270" s="56">
        <f t="shared" si="16"/>
        <v>40608.206865029533</v>
      </c>
      <c r="K270" s="69">
        <f t="shared" si="12"/>
        <v>0</v>
      </c>
      <c r="L270" s="91">
        <v>100</v>
      </c>
      <c r="M270" s="71">
        <f t="shared" si="13"/>
        <v>40608.206865029533</v>
      </c>
      <c r="N270" s="56">
        <f t="shared" si="14"/>
        <v>0</v>
      </c>
      <c r="O270" s="92" t="s">
        <v>1185</v>
      </c>
      <c r="P270" s="79">
        <v>1420.97</v>
      </c>
      <c r="Q270" s="93">
        <f t="shared" si="15"/>
        <v>42029.176865029534</v>
      </c>
      <c r="R270" s="47"/>
      <c r="S270" s="47"/>
    </row>
    <row r="271" spans="1:19" s="39" customFormat="1" ht="15.75" customHeight="1">
      <c r="A271" s="40" t="s">
        <v>747</v>
      </c>
      <c r="B271" s="84" t="s">
        <v>288</v>
      </c>
      <c r="C271" s="85" t="s">
        <v>1026</v>
      </c>
      <c r="D271" s="86" t="s">
        <v>1027</v>
      </c>
      <c r="E271" s="110" t="s">
        <v>1007</v>
      </c>
      <c r="F271" s="108">
        <v>200010150630713</v>
      </c>
      <c r="G271" s="102">
        <v>42250</v>
      </c>
      <c r="H271" s="90">
        <f t="shared" si="17"/>
        <v>40608.206865029533</v>
      </c>
      <c r="I271" s="55">
        <v>6</v>
      </c>
      <c r="J271" s="56">
        <f t="shared" si="16"/>
        <v>40608.206865029533</v>
      </c>
      <c r="K271" s="69">
        <f t="shared" si="12"/>
        <v>0</v>
      </c>
      <c r="L271" s="91">
        <v>93</v>
      </c>
      <c r="M271" s="71">
        <f t="shared" si="13"/>
        <v>37765.632384477467</v>
      </c>
      <c r="N271" s="56">
        <f t="shared" si="14"/>
        <v>2842.5744805520662</v>
      </c>
      <c r="O271" s="92"/>
      <c r="P271" s="71">
        <v>4000</v>
      </c>
      <c r="Q271" s="93">
        <f t="shared" si="15"/>
        <v>41765.632384477467</v>
      </c>
      <c r="R271" s="47"/>
      <c r="S271" s="47"/>
    </row>
    <row r="272" spans="1:19" s="39" customFormat="1" ht="15.75" customHeight="1">
      <c r="A272" s="40" t="s">
        <v>748</v>
      </c>
      <c r="B272" s="84" t="s">
        <v>289</v>
      </c>
      <c r="C272" s="85" t="s">
        <v>1026</v>
      </c>
      <c r="D272" s="86" t="s">
        <v>1027</v>
      </c>
      <c r="E272" s="110" t="s">
        <v>1007</v>
      </c>
      <c r="F272" s="108">
        <v>200010150630632</v>
      </c>
      <c r="G272" s="102">
        <v>42250</v>
      </c>
      <c r="H272" s="90">
        <f t="shared" si="17"/>
        <v>40608.206865029533</v>
      </c>
      <c r="I272" s="55">
        <v>6</v>
      </c>
      <c r="J272" s="56">
        <f t="shared" si="16"/>
        <v>40608.206865029533</v>
      </c>
      <c r="K272" s="69">
        <f t="shared" si="12"/>
        <v>0</v>
      </c>
      <c r="L272" s="91">
        <v>89</v>
      </c>
      <c r="M272" s="71">
        <f t="shared" si="13"/>
        <v>36141.304109876284</v>
      </c>
      <c r="N272" s="56">
        <f t="shared" si="14"/>
        <v>4466.902755153249</v>
      </c>
      <c r="O272" s="92"/>
      <c r="P272" s="79">
        <v>4000</v>
      </c>
      <c r="Q272" s="93">
        <f t="shared" si="15"/>
        <v>40141.304109876284</v>
      </c>
      <c r="R272" s="47"/>
      <c r="S272" s="47"/>
    </row>
    <row r="273" spans="1:19" s="39" customFormat="1" ht="15.75" customHeight="1">
      <c r="A273" s="40" t="s">
        <v>749</v>
      </c>
      <c r="B273" s="84" t="s">
        <v>290</v>
      </c>
      <c r="C273" s="85" t="s">
        <v>1026</v>
      </c>
      <c r="D273" s="86" t="s">
        <v>1027</v>
      </c>
      <c r="E273" s="110" t="s">
        <v>1007</v>
      </c>
      <c r="F273" s="108">
        <v>200010150620707</v>
      </c>
      <c r="G273" s="102">
        <v>40300</v>
      </c>
      <c r="H273" s="90">
        <f t="shared" si="17"/>
        <v>38733.981932797404</v>
      </c>
      <c r="I273" s="55">
        <v>6</v>
      </c>
      <c r="J273" s="56">
        <f t="shared" si="16"/>
        <v>38733.981932797404</v>
      </c>
      <c r="K273" s="69">
        <f t="shared" si="12"/>
        <v>0</v>
      </c>
      <c r="L273" s="91">
        <v>95</v>
      </c>
      <c r="M273" s="71">
        <f t="shared" si="13"/>
        <v>36797.282836157538</v>
      </c>
      <c r="N273" s="56">
        <f t="shared" si="14"/>
        <v>1936.6990966398662</v>
      </c>
      <c r="O273" s="92"/>
      <c r="P273" s="71">
        <v>3000</v>
      </c>
      <c r="Q273" s="93">
        <f t="shared" si="15"/>
        <v>39797.282836157538</v>
      </c>
      <c r="R273" s="47"/>
      <c r="S273" s="47"/>
    </row>
    <row r="274" spans="1:19" s="39" customFormat="1" ht="15.75" customHeight="1">
      <c r="A274" s="40" t="s">
        <v>750</v>
      </c>
      <c r="B274" s="84" t="s">
        <v>291</v>
      </c>
      <c r="C274" s="85" t="s">
        <v>1026</v>
      </c>
      <c r="D274" s="86" t="s">
        <v>1027</v>
      </c>
      <c r="E274" s="110" t="s">
        <v>1007</v>
      </c>
      <c r="F274" s="108">
        <v>200010150622828</v>
      </c>
      <c r="G274" s="102">
        <v>40530.1</v>
      </c>
      <c r="H274" s="90">
        <f t="shared" si="17"/>
        <v>38955.140474800792</v>
      </c>
      <c r="I274" s="55">
        <v>6</v>
      </c>
      <c r="J274" s="56">
        <f t="shared" si="16"/>
        <v>38955.140474800792</v>
      </c>
      <c r="K274" s="69">
        <f t="shared" si="12"/>
        <v>0</v>
      </c>
      <c r="L274" s="91">
        <v>89</v>
      </c>
      <c r="M274" s="71">
        <f t="shared" si="13"/>
        <v>34670.075022572702</v>
      </c>
      <c r="N274" s="56">
        <f t="shared" si="14"/>
        <v>4285.0654522280893</v>
      </c>
      <c r="O274" s="92"/>
      <c r="P274" s="79">
        <v>4000</v>
      </c>
      <c r="Q274" s="93">
        <f t="shared" si="15"/>
        <v>38670.075022572702</v>
      </c>
      <c r="R274" s="47"/>
      <c r="S274" s="47"/>
    </row>
    <row r="275" spans="1:19" s="39" customFormat="1" ht="15.75" customHeight="1">
      <c r="A275" s="40" t="s">
        <v>751</v>
      </c>
      <c r="B275" s="84" t="s">
        <v>292</v>
      </c>
      <c r="C275" s="85" t="s">
        <v>1026</v>
      </c>
      <c r="D275" s="86" t="s">
        <v>1027</v>
      </c>
      <c r="E275" s="110" t="s">
        <v>1007</v>
      </c>
      <c r="F275" s="108">
        <v>200010150622718</v>
      </c>
      <c r="G275" s="102">
        <v>40530.1</v>
      </c>
      <c r="H275" s="90">
        <f t="shared" si="17"/>
        <v>38955.140474800792</v>
      </c>
      <c r="I275" s="55">
        <v>6</v>
      </c>
      <c r="J275" s="56">
        <f t="shared" si="16"/>
        <v>38955.140474800792</v>
      </c>
      <c r="K275" s="69">
        <f t="shared" si="12"/>
        <v>0</v>
      </c>
      <c r="L275" s="91">
        <v>91</v>
      </c>
      <c r="M275" s="71">
        <f t="shared" si="13"/>
        <v>35449.177832068723</v>
      </c>
      <c r="N275" s="56">
        <f t="shared" si="14"/>
        <v>3505.9626427320691</v>
      </c>
      <c r="O275" s="92"/>
      <c r="P275" s="71">
        <v>4000</v>
      </c>
      <c r="Q275" s="93">
        <f t="shared" si="15"/>
        <v>39449.177832068723</v>
      </c>
      <c r="R275" s="47"/>
      <c r="S275" s="47"/>
    </row>
    <row r="276" spans="1:19" s="39" customFormat="1" ht="15.75" customHeight="1">
      <c r="A276" s="40" t="s">
        <v>752</v>
      </c>
      <c r="B276" s="84" t="s">
        <v>293</v>
      </c>
      <c r="C276" s="85" t="s">
        <v>1026</v>
      </c>
      <c r="D276" s="86" t="s">
        <v>1027</v>
      </c>
      <c r="E276" s="110" t="s">
        <v>1007</v>
      </c>
      <c r="F276" s="108">
        <v>200010150622682</v>
      </c>
      <c r="G276" s="102">
        <v>40530.1</v>
      </c>
      <c r="H276" s="90">
        <f t="shared" si="17"/>
        <v>38955.140474800792</v>
      </c>
      <c r="I276" s="55">
        <v>6</v>
      </c>
      <c r="J276" s="56">
        <f t="shared" si="16"/>
        <v>38955.140474800792</v>
      </c>
      <c r="K276" s="69">
        <f t="shared" si="12"/>
        <v>0</v>
      </c>
      <c r="L276" s="91">
        <v>91</v>
      </c>
      <c r="M276" s="71">
        <f t="shared" si="13"/>
        <v>35449.177832068723</v>
      </c>
      <c r="N276" s="56">
        <f t="shared" si="14"/>
        <v>3505.9626427320691</v>
      </c>
      <c r="O276" s="92"/>
      <c r="P276" s="71">
        <v>4000</v>
      </c>
      <c r="Q276" s="93">
        <f t="shared" si="15"/>
        <v>39449.177832068723</v>
      </c>
      <c r="R276" s="47"/>
      <c r="S276" s="47"/>
    </row>
    <row r="277" spans="1:19" s="39" customFormat="1" ht="15.75" customHeight="1">
      <c r="A277" s="40" t="s">
        <v>753</v>
      </c>
      <c r="B277" s="84" t="s">
        <v>294</v>
      </c>
      <c r="C277" s="85" t="s">
        <v>1026</v>
      </c>
      <c r="D277" s="86" t="s">
        <v>1027</v>
      </c>
      <c r="E277" s="110" t="s">
        <v>1008</v>
      </c>
      <c r="F277" s="108">
        <v>200010150632122</v>
      </c>
      <c r="G277" s="102">
        <v>19000</v>
      </c>
      <c r="H277" s="90">
        <f t="shared" si="17"/>
        <v>18261.678826877189</v>
      </c>
      <c r="I277" s="55">
        <v>6</v>
      </c>
      <c r="J277" s="56">
        <f t="shared" si="16"/>
        <v>18261.678826877189</v>
      </c>
      <c r="K277" s="69">
        <f t="shared" si="12"/>
        <v>0</v>
      </c>
      <c r="L277" s="91">
        <v>93</v>
      </c>
      <c r="M277" s="71">
        <f t="shared" si="13"/>
        <v>16983.361308995787</v>
      </c>
      <c r="N277" s="56">
        <f t="shared" si="14"/>
        <v>1278.3175178814017</v>
      </c>
      <c r="O277" s="92"/>
      <c r="P277" s="71">
        <v>1000</v>
      </c>
      <c r="Q277" s="93">
        <f t="shared" si="15"/>
        <v>17983.361308995787</v>
      </c>
      <c r="R277" s="47"/>
      <c r="S277" s="47"/>
    </row>
    <row r="278" spans="1:19" s="39" customFormat="1" ht="15.75" customHeight="1">
      <c r="A278" s="40" t="s">
        <v>754</v>
      </c>
      <c r="B278" s="84" t="s">
        <v>295</v>
      </c>
      <c r="C278" s="85" t="s">
        <v>1026</v>
      </c>
      <c r="D278" s="86" t="s">
        <v>1027</v>
      </c>
      <c r="E278" s="110" t="s">
        <v>968</v>
      </c>
      <c r="F278" s="108">
        <v>200010150608004</v>
      </c>
      <c r="G278" s="102">
        <v>19000</v>
      </c>
      <c r="H278" s="90">
        <f t="shared" si="17"/>
        <v>18261.678826877189</v>
      </c>
      <c r="I278" s="55">
        <v>6</v>
      </c>
      <c r="J278" s="56">
        <f t="shared" si="16"/>
        <v>18261.678826877189</v>
      </c>
      <c r="K278" s="69">
        <f t="shared" si="12"/>
        <v>0</v>
      </c>
      <c r="L278" s="91">
        <v>91</v>
      </c>
      <c r="M278" s="71">
        <f t="shared" si="13"/>
        <v>16618.127732458244</v>
      </c>
      <c r="N278" s="56">
        <f t="shared" si="14"/>
        <v>1643.5510944189446</v>
      </c>
      <c r="O278" s="92"/>
      <c r="P278" s="71">
        <v>2000</v>
      </c>
      <c r="Q278" s="93">
        <f t="shared" si="15"/>
        <v>18618.127732458244</v>
      </c>
      <c r="R278" s="47"/>
      <c r="S278" s="47"/>
    </row>
    <row r="279" spans="1:19" s="39" customFormat="1" ht="15.75" customHeight="1">
      <c r="A279" s="40" t="s">
        <v>755</v>
      </c>
      <c r="B279" s="84" t="s">
        <v>296</v>
      </c>
      <c r="C279" s="85" t="s">
        <v>1026</v>
      </c>
      <c r="D279" s="86" t="s">
        <v>1027</v>
      </c>
      <c r="E279" s="110" t="s">
        <v>968</v>
      </c>
      <c r="F279" s="108">
        <v>200010150630768</v>
      </c>
      <c r="G279" s="102">
        <v>30000</v>
      </c>
      <c r="H279" s="90">
        <f t="shared" si="17"/>
        <v>28834.229726648191</v>
      </c>
      <c r="I279" s="55">
        <v>6</v>
      </c>
      <c r="J279" s="56">
        <f t="shared" si="16"/>
        <v>28834.229726648191</v>
      </c>
      <c r="K279" s="69">
        <f t="shared" si="12"/>
        <v>0</v>
      </c>
      <c r="L279" s="91">
        <v>93</v>
      </c>
      <c r="M279" s="71">
        <f t="shared" si="13"/>
        <v>26815.833645782815</v>
      </c>
      <c r="N279" s="56">
        <f t="shared" si="14"/>
        <v>2018.3960808653756</v>
      </c>
      <c r="O279" s="92"/>
      <c r="P279" s="71">
        <v>3000</v>
      </c>
      <c r="Q279" s="93">
        <f t="shared" si="15"/>
        <v>29815.833645782815</v>
      </c>
      <c r="R279" s="47"/>
      <c r="S279" s="47"/>
    </row>
    <row r="280" spans="1:19" s="39" customFormat="1" ht="15.75" customHeight="1">
      <c r="A280" s="40" t="s">
        <v>756</v>
      </c>
      <c r="B280" s="84" t="s">
        <v>297</v>
      </c>
      <c r="C280" s="85" t="s">
        <v>1026</v>
      </c>
      <c r="D280" s="86" t="s">
        <v>1027</v>
      </c>
      <c r="E280" s="110" t="s">
        <v>968</v>
      </c>
      <c r="F280" s="108">
        <v>200010150666130</v>
      </c>
      <c r="G280" s="102">
        <v>26000</v>
      </c>
      <c r="H280" s="90">
        <f t="shared" si="17"/>
        <v>24989.665763095101</v>
      </c>
      <c r="I280" s="55">
        <v>6</v>
      </c>
      <c r="J280" s="56">
        <f t="shared" si="16"/>
        <v>24989.665763095101</v>
      </c>
      <c r="K280" s="69">
        <f t="shared" si="12"/>
        <v>0</v>
      </c>
      <c r="L280" s="91">
        <v>96</v>
      </c>
      <c r="M280" s="71">
        <f t="shared" si="13"/>
        <v>23990.079132571296</v>
      </c>
      <c r="N280" s="56">
        <f t="shared" si="14"/>
        <v>999.58663052380507</v>
      </c>
      <c r="O280" s="92"/>
      <c r="P280" s="79">
        <v>1000</v>
      </c>
      <c r="Q280" s="93">
        <f t="shared" si="15"/>
        <v>24990.079132571296</v>
      </c>
      <c r="R280" s="47"/>
      <c r="S280" s="47"/>
    </row>
    <row r="281" spans="1:19" s="39" customFormat="1" ht="15.75" customHeight="1">
      <c r="A281" s="40" t="s">
        <v>757</v>
      </c>
      <c r="B281" s="84" t="s">
        <v>298</v>
      </c>
      <c r="C281" s="85" t="s">
        <v>1026</v>
      </c>
      <c r="D281" s="86" t="s">
        <v>1027</v>
      </c>
      <c r="E281" s="110" t="s">
        <v>968</v>
      </c>
      <c r="F281" s="108">
        <v>200010150673822</v>
      </c>
      <c r="G281" s="102">
        <v>23200</v>
      </c>
      <c r="H281" s="90">
        <f t="shared" si="17"/>
        <v>22298.470988607933</v>
      </c>
      <c r="I281" s="55">
        <v>6</v>
      </c>
      <c r="J281" s="56">
        <f t="shared" si="16"/>
        <v>22298.470988607933</v>
      </c>
      <c r="K281" s="69">
        <f t="shared" si="12"/>
        <v>0</v>
      </c>
      <c r="L281" s="91">
        <v>91</v>
      </c>
      <c r="M281" s="71">
        <f t="shared" si="13"/>
        <v>20291.608599633219</v>
      </c>
      <c r="N281" s="56">
        <f t="shared" si="14"/>
        <v>2006.8623889747141</v>
      </c>
      <c r="O281" s="92"/>
      <c r="P281" s="71">
        <v>2000</v>
      </c>
      <c r="Q281" s="93">
        <f t="shared" si="15"/>
        <v>22291.608599633219</v>
      </c>
      <c r="R281" s="47"/>
      <c r="S281" s="47"/>
    </row>
    <row r="282" spans="1:19" s="39" customFormat="1" ht="15.75" customHeight="1">
      <c r="A282" s="40" t="s">
        <v>758</v>
      </c>
      <c r="B282" s="84" t="s">
        <v>299</v>
      </c>
      <c r="C282" s="85" t="s">
        <v>1026</v>
      </c>
      <c r="D282" s="86" t="s">
        <v>1027</v>
      </c>
      <c r="E282" s="110" t="s">
        <v>1009</v>
      </c>
      <c r="F282" s="108">
        <v>200010150675134</v>
      </c>
      <c r="G282" s="102">
        <v>40530.1</v>
      </c>
      <c r="H282" s="90">
        <f t="shared" si="17"/>
        <v>38955.140474800792</v>
      </c>
      <c r="I282" s="55">
        <v>6</v>
      </c>
      <c r="J282" s="56">
        <f t="shared" si="16"/>
        <v>38955.140474800792</v>
      </c>
      <c r="K282" s="69">
        <f t="shared" si="12"/>
        <v>0</v>
      </c>
      <c r="L282" s="91">
        <v>100</v>
      </c>
      <c r="M282" s="71">
        <f t="shared" si="13"/>
        <v>38955.140474800792</v>
      </c>
      <c r="N282" s="56">
        <f t="shared" si="14"/>
        <v>0</v>
      </c>
      <c r="O282" s="92" t="s">
        <v>1185</v>
      </c>
      <c r="P282" s="79">
        <v>1363.12</v>
      </c>
      <c r="Q282" s="93">
        <f t="shared" si="15"/>
        <v>40318.260474800794</v>
      </c>
      <c r="R282" s="47"/>
      <c r="S282" s="47"/>
    </row>
    <row r="283" spans="1:19" s="39" customFormat="1" ht="15.75" customHeight="1">
      <c r="A283" s="40" t="s">
        <v>759</v>
      </c>
      <c r="B283" s="84" t="s">
        <v>300</v>
      </c>
      <c r="C283" s="85" t="s">
        <v>1026</v>
      </c>
      <c r="D283" s="86" t="s">
        <v>1027</v>
      </c>
      <c r="E283" s="110" t="s">
        <v>1009</v>
      </c>
      <c r="F283" s="108">
        <v>200010150737454</v>
      </c>
      <c r="G283" s="102">
        <v>40530.1</v>
      </c>
      <c r="H283" s="90">
        <f t="shared" si="17"/>
        <v>38955.140474800792</v>
      </c>
      <c r="I283" s="55">
        <v>6</v>
      </c>
      <c r="J283" s="56">
        <f t="shared" si="16"/>
        <v>38955.140474800792</v>
      </c>
      <c r="K283" s="69">
        <f t="shared" si="12"/>
        <v>0</v>
      </c>
      <c r="L283" s="91">
        <v>93</v>
      </c>
      <c r="M283" s="71">
        <f t="shared" si="13"/>
        <v>36228.280641564736</v>
      </c>
      <c r="N283" s="56">
        <f t="shared" si="14"/>
        <v>2726.8598332360561</v>
      </c>
      <c r="O283" s="92"/>
      <c r="P283" s="71">
        <v>4000</v>
      </c>
      <c r="Q283" s="93">
        <f t="shared" si="15"/>
        <v>40228.280641564736</v>
      </c>
      <c r="R283" s="47"/>
      <c r="S283" s="47"/>
    </row>
    <row r="284" spans="1:19" s="39" customFormat="1" ht="15.75" customHeight="1">
      <c r="A284" s="44" t="s">
        <v>760</v>
      </c>
      <c r="B284" s="84" t="s">
        <v>301</v>
      </c>
      <c r="C284" s="85" t="s">
        <v>1026</v>
      </c>
      <c r="D284" s="86" t="s">
        <v>1027</v>
      </c>
      <c r="E284" s="84" t="s">
        <v>1009</v>
      </c>
      <c r="F284" s="94">
        <v>200010150778484</v>
      </c>
      <c r="G284" s="102">
        <v>40530.1</v>
      </c>
      <c r="H284" s="90">
        <f t="shared" si="17"/>
        <v>38955.140474800792</v>
      </c>
      <c r="I284" s="55">
        <v>6</v>
      </c>
      <c r="J284" s="56">
        <f t="shared" si="16"/>
        <v>38955.140474800792</v>
      </c>
      <c r="K284" s="69">
        <f t="shared" si="12"/>
        <v>0</v>
      </c>
      <c r="L284" s="91">
        <v>91</v>
      </c>
      <c r="M284" s="71">
        <f t="shared" si="13"/>
        <v>35449.177832068723</v>
      </c>
      <c r="N284" s="56">
        <f t="shared" si="14"/>
        <v>3505.9626427320691</v>
      </c>
      <c r="O284" s="92"/>
      <c r="P284" s="71">
        <v>4000</v>
      </c>
      <c r="Q284" s="93">
        <f t="shared" si="15"/>
        <v>39449.177832068723</v>
      </c>
      <c r="R284" s="47"/>
      <c r="S284" s="47"/>
    </row>
    <row r="285" spans="1:19" s="39" customFormat="1" ht="15.75" customHeight="1">
      <c r="A285" s="44" t="s">
        <v>761</v>
      </c>
      <c r="B285" s="84" t="s">
        <v>302</v>
      </c>
      <c r="C285" s="85" t="s">
        <v>1026</v>
      </c>
      <c r="D285" s="86" t="s">
        <v>1027</v>
      </c>
      <c r="E285" s="84" t="s">
        <v>1009</v>
      </c>
      <c r="F285" s="94">
        <v>200010150778578</v>
      </c>
      <c r="G285" s="102">
        <v>40530.1</v>
      </c>
      <c r="H285" s="90">
        <f t="shared" si="17"/>
        <v>38955.140474800792</v>
      </c>
      <c r="I285" s="55">
        <v>6</v>
      </c>
      <c r="J285" s="56">
        <f t="shared" si="16"/>
        <v>38955.140474800792</v>
      </c>
      <c r="K285" s="69">
        <f t="shared" si="12"/>
        <v>0</v>
      </c>
      <c r="L285" s="91">
        <v>89</v>
      </c>
      <c r="M285" s="71">
        <f t="shared" si="13"/>
        <v>34670.075022572702</v>
      </c>
      <c r="N285" s="56">
        <f t="shared" si="14"/>
        <v>4285.0654522280893</v>
      </c>
      <c r="O285" s="92"/>
      <c r="P285" s="79">
        <v>4000</v>
      </c>
      <c r="Q285" s="93">
        <f t="shared" si="15"/>
        <v>38670.075022572702</v>
      </c>
      <c r="R285" s="47"/>
      <c r="S285" s="47"/>
    </row>
    <row r="286" spans="1:19" s="39" customFormat="1" ht="15.75" customHeight="1">
      <c r="A286" s="44" t="s">
        <v>1035</v>
      </c>
      <c r="B286" s="84" t="s">
        <v>303</v>
      </c>
      <c r="C286" s="85" t="s">
        <v>1026</v>
      </c>
      <c r="D286" s="86" t="s">
        <v>1027</v>
      </c>
      <c r="E286" s="84" t="s">
        <v>1009</v>
      </c>
      <c r="F286" s="94">
        <v>200010150778552</v>
      </c>
      <c r="G286" s="102">
        <v>26000</v>
      </c>
      <c r="H286" s="90">
        <f t="shared" si="17"/>
        <v>24989.665763095101</v>
      </c>
      <c r="I286" s="55">
        <v>6</v>
      </c>
      <c r="J286" s="56">
        <f t="shared" si="16"/>
        <v>24989.665763095101</v>
      </c>
      <c r="K286" s="69">
        <f t="shared" si="12"/>
        <v>0</v>
      </c>
      <c r="L286" s="91">
        <v>93</v>
      </c>
      <c r="M286" s="71">
        <f t="shared" si="13"/>
        <v>23240.389159678445</v>
      </c>
      <c r="N286" s="56">
        <f t="shared" si="14"/>
        <v>1749.2766034166561</v>
      </c>
      <c r="O286" s="92"/>
      <c r="P286" s="71">
        <v>2000</v>
      </c>
      <c r="Q286" s="93">
        <f t="shared" si="15"/>
        <v>25240.389159678445</v>
      </c>
      <c r="R286" s="47"/>
      <c r="S286" s="47"/>
    </row>
    <row r="287" spans="1:19" s="39" customFormat="1" ht="15.75" customHeight="1">
      <c r="A287" s="44" t="s">
        <v>762</v>
      </c>
      <c r="B287" s="84" t="s">
        <v>304</v>
      </c>
      <c r="C287" s="85" t="s">
        <v>1026</v>
      </c>
      <c r="D287" s="86" t="s">
        <v>1027</v>
      </c>
      <c r="E287" s="84" t="s">
        <v>1009</v>
      </c>
      <c r="F287" s="94">
        <v>200010150778536</v>
      </c>
      <c r="G287" s="102">
        <v>40530.1</v>
      </c>
      <c r="H287" s="90">
        <f t="shared" si="17"/>
        <v>38955.140474800792</v>
      </c>
      <c r="I287" s="55">
        <v>6</v>
      </c>
      <c r="J287" s="56">
        <f t="shared" si="16"/>
        <v>38955.140474800792</v>
      </c>
      <c r="K287" s="69">
        <f t="shared" si="12"/>
        <v>0</v>
      </c>
      <c r="L287" s="91">
        <v>91</v>
      </c>
      <c r="M287" s="71">
        <f t="shared" si="13"/>
        <v>35449.177832068723</v>
      </c>
      <c r="N287" s="56">
        <f t="shared" si="14"/>
        <v>3505.9626427320691</v>
      </c>
      <c r="O287" s="92"/>
      <c r="P287" s="71">
        <v>4000</v>
      </c>
      <c r="Q287" s="93">
        <f t="shared" si="15"/>
        <v>39449.177832068723</v>
      </c>
      <c r="R287" s="47"/>
      <c r="S287" s="47"/>
    </row>
    <row r="288" spans="1:19" s="39" customFormat="1" ht="15.75" customHeight="1">
      <c r="A288" s="44" t="s">
        <v>763</v>
      </c>
      <c r="B288" s="84" t="s">
        <v>1176</v>
      </c>
      <c r="C288" s="85" t="s">
        <v>1026</v>
      </c>
      <c r="D288" s="86" t="s">
        <v>1027</v>
      </c>
      <c r="E288" s="84" t="s">
        <v>1009</v>
      </c>
      <c r="F288" s="94">
        <v>200010130293257</v>
      </c>
      <c r="G288" s="102">
        <v>28860</v>
      </c>
      <c r="H288" s="90">
        <f t="shared" si="17"/>
        <v>27738.528997035559</v>
      </c>
      <c r="I288" s="55">
        <v>6</v>
      </c>
      <c r="J288" s="56">
        <f t="shared" si="16"/>
        <v>27738.528997035559</v>
      </c>
      <c r="K288" s="69">
        <f t="shared" si="12"/>
        <v>0</v>
      </c>
      <c r="L288" s="91">
        <v>95</v>
      </c>
      <c r="M288" s="71">
        <f t="shared" si="13"/>
        <v>26351.602547183782</v>
      </c>
      <c r="N288" s="56">
        <f t="shared" si="14"/>
        <v>1386.9264498517769</v>
      </c>
      <c r="O288" s="92"/>
      <c r="P288" s="71">
        <v>2000</v>
      </c>
      <c r="Q288" s="93">
        <f t="shared" si="15"/>
        <v>28351.602547183782</v>
      </c>
      <c r="R288" s="47"/>
      <c r="S288" s="47"/>
    </row>
    <row r="289" spans="1:19" s="39" customFormat="1" ht="15.75" customHeight="1">
      <c r="A289" s="44" t="s">
        <v>764</v>
      </c>
      <c r="B289" s="84" t="s">
        <v>305</v>
      </c>
      <c r="C289" s="85" t="s">
        <v>1026</v>
      </c>
      <c r="D289" s="86" t="s">
        <v>1027</v>
      </c>
      <c r="E289" s="84" t="s">
        <v>1009</v>
      </c>
      <c r="F289" s="94">
        <v>200019600864589</v>
      </c>
      <c r="G289" s="102">
        <v>40530.1</v>
      </c>
      <c r="H289" s="90">
        <f t="shared" si="17"/>
        <v>38955.140474800792</v>
      </c>
      <c r="I289" s="55">
        <v>6</v>
      </c>
      <c r="J289" s="56">
        <f t="shared" si="16"/>
        <v>38955.140474800792</v>
      </c>
      <c r="K289" s="69">
        <f t="shared" si="12"/>
        <v>0</v>
      </c>
      <c r="L289" s="91">
        <v>91</v>
      </c>
      <c r="M289" s="71">
        <f t="shared" si="13"/>
        <v>35449.177832068723</v>
      </c>
      <c r="N289" s="56">
        <f t="shared" si="14"/>
        <v>3505.9626427320691</v>
      </c>
      <c r="O289" s="92"/>
      <c r="P289" s="71">
        <v>2166.5</v>
      </c>
      <c r="Q289" s="93">
        <f t="shared" si="15"/>
        <v>37615.677832068723</v>
      </c>
      <c r="R289" s="47"/>
      <c r="S289" s="47"/>
    </row>
    <row r="290" spans="1:19" s="39" customFormat="1" ht="15.75" customHeight="1">
      <c r="A290" s="44" t="s">
        <v>765</v>
      </c>
      <c r="B290" s="84" t="s">
        <v>1168</v>
      </c>
      <c r="C290" s="85" t="s">
        <v>1026</v>
      </c>
      <c r="D290" s="86" t="s">
        <v>1027</v>
      </c>
      <c r="E290" s="84" t="s">
        <v>1010</v>
      </c>
      <c r="F290" s="94">
        <v>200010150584461</v>
      </c>
      <c r="G290" s="111">
        <v>33422.03</v>
      </c>
      <c r="H290" s="90">
        <f t="shared" si="17"/>
        <v>32123.283031697585</v>
      </c>
      <c r="I290" s="55">
        <v>6</v>
      </c>
      <c r="J290" s="56">
        <f t="shared" si="16"/>
        <v>32123.283031697589</v>
      </c>
      <c r="K290" s="69">
        <f t="shared" si="12"/>
        <v>0</v>
      </c>
      <c r="L290" s="91">
        <v>93</v>
      </c>
      <c r="M290" s="71">
        <f t="shared" si="13"/>
        <v>29874.653219478758</v>
      </c>
      <c r="N290" s="56">
        <f t="shared" si="14"/>
        <v>2248.6298122188309</v>
      </c>
      <c r="O290" s="92"/>
      <c r="P290" s="71">
        <v>3000</v>
      </c>
      <c r="Q290" s="93">
        <f t="shared" si="15"/>
        <v>32874.653219478758</v>
      </c>
      <c r="R290" s="47"/>
      <c r="S290" s="47"/>
    </row>
    <row r="291" spans="1:19" s="39" customFormat="1" ht="15.75" customHeight="1">
      <c r="A291" s="44" t="s">
        <v>766</v>
      </c>
      <c r="B291" s="84" t="s">
        <v>306</v>
      </c>
      <c r="C291" s="85" t="s">
        <v>1026</v>
      </c>
      <c r="D291" s="86" t="s">
        <v>1027</v>
      </c>
      <c r="E291" s="84" t="s">
        <v>1010</v>
      </c>
      <c r="F291" s="94">
        <v>200010150584490</v>
      </c>
      <c r="G291" s="106">
        <v>33422.03</v>
      </c>
      <c r="H291" s="90">
        <f t="shared" si="17"/>
        <v>32123.283031697585</v>
      </c>
      <c r="I291" s="55">
        <v>6</v>
      </c>
      <c r="J291" s="56">
        <f t="shared" si="16"/>
        <v>32123.283031697589</v>
      </c>
      <c r="K291" s="69">
        <f t="shared" si="12"/>
        <v>0</v>
      </c>
      <c r="L291" s="91">
        <v>85</v>
      </c>
      <c r="M291" s="71">
        <f t="shared" si="13"/>
        <v>27304.790576942949</v>
      </c>
      <c r="N291" s="56">
        <f t="shared" si="14"/>
        <v>4818.4924547546398</v>
      </c>
      <c r="O291" s="92"/>
      <c r="P291" s="79">
        <v>4000</v>
      </c>
      <c r="Q291" s="93">
        <f t="shared" si="15"/>
        <v>31304.790576942949</v>
      </c>
      <c r="R291" s="47"/>
      <c r="S291" s="47"/>
    </row>
    <row r="292" spans="1:19" s="39" customFormat="1" ht="15.75" customHeight="1">
      <c r="A292" s="44" t="s">
        <v>767</v>
      </c>
      <c r="B292" s="84" t="s">
        <v>307</v>
      </c>
      <c r="C292" s="85" t="s">
        <v>1026</v>
      </c>
      <c r="D292" s="86" t="s">
        <v>1027</v>
      </c>
      <c r="E292" s="84" t="s">
        <v>1010</v>
      </c>
      <c r="F292" s="94">
        <v>200010150584568</v>
      </c>
      <c r="G292" s="111">
        <v>41226.9</v>
      </c>
      <c r="H292" s="90">
        <f t="shared" si="17"/>
        <v>39624.863517251746</v>
      </c>
      <c r="I292" s="55">
        <v>6</v>
      </c>
      <c r="J292" s="56">
        <f t="shared" si="16"/>
        <v>39624.863517251746</v>
      </c>
      <c r="K292" s="69">
        <f t="shared" si="12"/>
        <v>0</v>
      </c>
      <c r="L292" s="91">
        <v>96</v>
      </c>
      <c r="M292" s="71">
        <f t="shared" si="13"/>
        <v>38039.86897656168</v>
      </c>
      <c r="N292" s="56">
        <f t="shared" si="14"/>
        <v>1584.9945406900661</v>
      </c>
      <c r="O292" s="92"/>
      <c r="P292" s="79">
        <v>1000</v>
      </c>
      <c r="Q292" s="93">
        <f t="shared" si="15"/>
        <v>39039.86897656168</v>
      </c>
      <c r="R292" s="47"/>
      <c r="S292" s="47"/>
    </row>
    <row r="293" spans="1:19" s="39" customFormat="1" ht="15.75" customHeight="1">
      <c r="A293" s="44" t="s">
        <v>768</v>
      </c>
      <c r="B293" s="84" t="s">
        <v>308</v>
      </c>
      <c r="C293" s="85" t="s">
        <v>1026</v>
      </c>
      <c r="D293" s="86" t="s">
        <v>1027</v>
      </c>
      <c r="E293" s="84" t="s">
        <v>1010</v>
      </c>
      <c r="F293" s="94">
        <v>200010150585156</v>
      </c>
      <c r="G293" s="106">
        <v>41226.9</v>
      </c>
      <c r="H293" s="90">
        <f t="shared" si="17"/>
        <v>39624.863517251746</v>
      </c>
      <c r="I293" s="55">
        <v>6</v>
      </c>
      <c r="J293" s="56">
        <f t="shared" si="16"/>
        <v>39624.863517251746</v>
      </c>
      <c r="K293" s="69">
        <f t="shared" si="12"/>
        <v>0</v>
      </c>
      <c r="L293" s="91">
        <v>100</v>
      </c>
      <c r="M293" s="71">
        <f t="shared" si="13"/>
        <v>39624.863517251746</v>
      </c>
      <c r="N293" s="56">
        <f t="shared" si="14"/>
        <v>0</v>
      </c>
      <c r="O293" s="92" t="s">
        <v>1185</v>
      </c>
      <c r="P293" s="79">
        <v>1386.56</v>
      </c>
      <c r="Q293" s="93">
        <f t="shared" si="15"/>
        <v>41011.423517251744</v>
      </c>
      <c r="R293" s="47"/>
      <c r="S293" s="47"/>
    </row>
    <row r="294" spans="1:19" s="39" customFormat="1" ht="15.75" customHeight="1">
      <c r="A294" s="44" t="s">
        <v>769</v>
      </c>
      <c r="B294" s="84" t="s">
        <v>309</v>
      </c>
      <c r="C294" s="85" t="s">
        <v>1026</v>
      </c>
      <c r="D294" s="86" t="s">
        <v>1027</v>
      </c>
      <c r="E294" s="84" t="s">
        <v>1010</v>
      </c>
      <c r="F294" s="94">
        <v>200010150584526</v>
      </c>
      <c r="G294" s="111">
        <v>41226.9</v>
      </c>
      <c r="H294" s="90">
        <f t="shared" si="17"/>
        <v>39624.863517251746</v>
      </c>
      <c r="I294" s="55">
        <v>6</v>
      </c>
      <c r="J294" s="56">
        <f t="shared" si="16"/>
        <v>39624.863517251746</v>
      </c>
      <c r="K294" s="69">
        <f t="shared" si="12"/>
        <v>0</v>
      </c>
      <c r="L294" s="91">
        <v>98</v>
      </c>
      <c r="M294" s="71">
        <f t="shared" si="13"/>
        <v>38832.366246906713</v>
      </c>
      <c r="N294" s="56">
        <f t="shared" si="14"/>
        <v>792.49727034503303</v>
      </c>
      <c r="O294" s="92"/>
      <c r="P294" s="79">
        <v>1000</v>
      </c>
      <c r="Q294" s="93">
        <f t="shared" si="15"/>
        <v>39832.366246906713</v>
      </c>
      <c r="R294" s="47"/>
      <c r="S294" s="47"/>
    </row>
    <row r="295" spans="1:19" s="39" customFormat="1" ht="15.75" customHeight="1">
      <c r="A295" s="44" t="s">
        <v>770</v>
      </c>
      <c r="B295" s="84" t="s">
        <v>310</v>
      </c>
      <c r="C295" s="85" t="s">
        <v>1026</v>
      </c>
      <c r="D295" s="86" t="s">
        <v>1027</v>
      </c>
      <c r="E295" s="84" t="s">
        <v>1010</v>
      </c>
      <c r="F295" s="94">
        <v>200010150585062</v>
      </c>
      <c r="G295" s="111">
        <v>38639.35</v>
      </c>
      <c r="H295" s="90">
        <f t="shared" si="17"/>
        <v>37137.863146278796</v>
      </c>
      <c r="I295" s="55">
        <v>6</v>
      </c>
      <c r="J295" s="56">
        <f t="shared" si="16"/>
        <v>37137.863146278796</v>
      </c>
      <c r="K295" s="69">
        <f t="shared" si="12"/>
        <v>0</v>
      </c>
      <c r="L295" s="91">
        <v>98</v>
      </c>
      <c r="M295" s="71">
        <f t="shared" si="13"/>
        <v>36395.105883353222</v>
      </c>
      <c r="N295" s="56">
        <f t="shared" si="14"/>
        <v>742.75726292557374</v>
      </c>
      <c r="O295" s="92"/>
      <c r="P295" s="79">
        <v>1000</v>
      </c>
      <c r="Q295" s="93">
        <f t="shared" si="15"/>
        <v>37395.105883353222</v>
      </c>
      <c r="R295" s="47"/>
      <c r="S295" s="47"/>
    </row>
    <row r="296" spans="1:19" s="39" customFormat="1" ht="15.75" customHeight="1">
      <c r="A296" s="44" t="s">
        <v>771</v>
      </c>
      <c r="B296" s="84" t="s">
        <v>311</v>
      </c>
      <c r="C296" s="85" t="s">
        <v>1026</v>
      </c>
      <c r="D296" s="86" t="s">
        <v>1027</v>
      </c>
      <c r="E296" s="84" t="s">
        <v>1010</v>
      </c>
      <c r="F296" s="94">
        <v>200010150584597</v>
      </c>
      <c r="G296" s="111">
        <v>50231.16</v>
      </c>
      <c r="H296" s="90">
        <f t="shared" si="17"/>
        <v>48279.226895867389</v>
      </c>
      <c r="I296" s="55">
        <v>6</v>
      </c>
      <c r="J296" s="56">
        <f t="shared" si="16"/>
        <v>48279.226895867389</v>
      </c>
      <c r="K296" s="69">
        <f t="shared" si="12"/>
        <v>0</v>
      </c>
      <c r="L296" s="91">
        <v>93</v>
      </c>
      <c r="M296" s="71">
        <f t="shared" si="13"/>
        <v>44899.681013156667</v>
      </c>
      <c r="N296" s="56">
        <f t="shared" si="14"/>
        <v>3379.5458827107213</v>
      </c>
      <c r="O296" s="92"/>
      <c r="P296" s="71">
        <v>1000</v>
      </c>
      <c r="Q296" s="93">
        <f t="shared" si="15"/>
        <v>45899.681013156667</v>
      </c>
      <c r="R296" s="47"/>
      <c r="S296" s="47"/>
    </row>
    <row r="297" spans="1:19" s="39" customFormat="1" ht="15.75" customHeight="1">
      <c r="A297" s="44" t="s">
        <v>772</v>
      </c>
      <c r="B297" s="84" t="s">
        <v>312</v>
      </c>
      <c r="C297" s="85" t="s">
        <v>1026</v>
      </c>
      <c r="D297" s="86" t="s">
        <v>1027</v>
      </c>
      <c r="E297" s="84" t="s">
        <v>1010</v>
      </c>
      <c r="F297" s="94">
        <v>200010150609472</v>
      </c>
      <c r="G297" s="111">
        <v>33422.03</v>
      </c>
      <c r="H297" s="90">
        <f t="shared" si="17"/>
        <v>32123.283031697585</v>
      </c>
      <c r="I297" s="55">
        <v>6</v>
      </c>
      <c r="J297" s="56">
        <f t="shared" si="16"/>
        <v>32123.283031697589</v>
      </c>
      <c r="K297" s="69">
        <f t="shared" si="12"/>
        <v>0</v>
      </c>
      <c r="L297" s="91">
        <v>96</v>
      </c>
      <c r="M297" s="71">
        <f t="shared" si="13"/>
        <v>30838.351710429684</v>
      </c>
      <c r="N297" s="56">
        <f t="shared" si="14"/>
        <v>1284.9313212679044</v>
      </c>
      <c r="O297" s="92"/>
      <c r="P297" s="79">
        <v>1000</v>
      </c>
      <c r="Q297" s="93">
        <f t="shared" si="15"/>
        <v>31838.351710429684</v>
      </c>
      <c r="R297" s="47"/>
      <c r="S297" s="47"/>
    </row>
    <row r="298" spans="1:19" s="39" customFormat="1" ht="15.75" customHeight="1">
      <c r="A298" s="44" t="s">
        <v>773</v>
      </c>
      <c r="B298" s="84" t="s">
        <v>313</v>
      </c>
      <c r="C298" s="85" t="s">
        <v>1026</v>
      </c>
      <c r="D298" s="86" t="s">
        <v>1027</v>
      </c>
      <c r="E298" s="84" t="s">
        <v>1010</v>
      </c>
      <c r="F298" s="94">
        <v>200010150601742</v>
      </c>
      <c r="G298" s="111">
        <v>41226.9</v>
      </c>
      <c r="H298" s="90">
        <f t="shared" si="17"/>
        <v>39624.863517251746</v>
      </c>
      <c r="I298" s="55">
        <v>6</v>
      </c>
      <c r="J298" s="56">
        <f t="shared" si="16"/>
        <v>39624.863517251746</v>
      </c>
      <c r="K298" s="69">
        <f t="shared" si="12"/>
        <v>0</v>
      </c>
      <c r="L298" s="91">
        <v>98</v>
      </c>
      <c r="M298" s="71">
        <f t="shared" si="13"/>
        <v>38832.366246906713</v>
      </c>
      <c r="N298" s="56">
        <f t="shared" si="14"/>
        <v>792.49727034503303</v>
      </c>
      <c r="O298" s="92"/>
      <c r="P298" s="79">
        <v>1000</v>
      </c>
      <c r="Q298" s="93">
        <f t="shared" si="15"/>
        <v>39832.366246906713</v>
      </c>
      <c r="R298" s="47"/>
      <c r="S298" s="47"/>
    </row>
    <row r="299" spans="1:19" s="39" customFormat="1" ht="15.75" customHeight="1">
      <c r="A299" s="44" t="s">
        <v>774</v>
      </c>
      <c r="B299" s="84" t="s">
        <v>314</v>
      </c>
      <c r="C299" s="85" t="s">
        <v>1026</v>
      </c>
      <c r="D299" s="86" t="s">
        <v>1027</v>
      </c>
      <c r="E299" s="84" t="s">
        <v>1010</v>
      </c>
      <c r="F299" s="94">
        <v>200010150603245</v>
      </c>
      <c r="G299" s="111">
        <v>41226.9</v>
      </c>
      <c r="H299" s="90">
        <f t="shared" si="17"/>
        <v>39624.863517251746</v>
      </c>
      <c r="I299" s="55">
        <v>6</v>
      </c>
      <c r="J299" s="56">
        <f t="shared" si="16"/>
        <v>39624.863517251746</v>
      </c>
      <c r="K299" s="69">
        <f t="shared" si="12"/>
        <v>0</v>
      </c>
      <c r="L299" s="91">
        <v>98</v>
      </c>
      <c r="M299" s="71">
        <f t="shared" si="13"/>
        <v>38832.366246906713</v>
      </c>
      <c r="N299" s="56">
        <f t="shared" si="14"/>
        <v>792.49727034503303</v>
      </c>
      <c r="O299" s="92"/>
      <c r="P299" s="79">
        <v>1000</v>
      </c>
      <c r="Q299" s="93">
        <f t="shared" si="15"/>
        <v>39832.366246906713</v>
      </c>
      <c r="R299" s="47"/>
      <c r="S299" s="47"/>
    </row>
    <row r="300" spans="1:19" s="39" customFormat="1" ht="15.75" customHeight="1">
      <c r="A300" s="44" t="s">
        <v>775</v>
      </c>
      <c r="B300" s="84" t="s">
        <v>315</v>
      </c>
      <c r="C300" s="85" t="s">
        <v>1026</v>
      </c>
      <c r="D300" s="86" t="s">
        <v>1027</v>
      </c>
      <c r="E300" s="84" t="s">
        <v>1010</v>
      </c>
      <c r="F300" s="94">
        <v>200010150584733</v>
      </c>
      <c r="G300" s="111">
        <v>41226.9</v>
      </c>
      <c r="H300" s="90">
        <f t="shared" si="17"/>
        <v>39624.863517251746</v>
      </c>
      <c r="I300" s="55">
        <v>6</v>
      </c>
      <c r="J300" s="56">
        <f t="shared" si="16"/>
        <v>39624.863517251746</v>
      </c>
      <c r="K300" s="69">
        <f t="shared" si="12"/>
        <v>0</v>
      </c>
      <c r="L300" s="91">
        <v>98</v>
      </c>
      <c r="M300" s="71">
        <f t="shared" si="13"/>
        <v>38832.366246906713</v>
      </c>
      <c r="N300" s="56">
        <f t="shared" si="14"/>
        <v>792.49727034503303</v>
      </c>
      <c r="O300" s="92"/>
      <c r="P300" s="79">
        <v>1000</v>
      </c>
      <c r="Q300" s="93">
        <f t="shared" si="15"/>
        <v>39832.366246906713</v>
      </c>
      <c r="R300" s="47"/>
      <c r="S300" s="47"/>
    </row>
    <row r="301" spans="1:19" s="39" customFormat="1" ht="15.75" customHeight="1">
      <c r="A301" s="44" t="s">
        <v>776</v>
      </c>
      <c r="B301" s="84" t="s">
        <v>1162</v>
      </c>
      <c r="C301" s="85" t="s">
        <v>1026</v>
      </c>
      <c r="D301" s="86" t="s">
        <v>1027</v>
      </c>
      <c r="E301" s="84" t="s">
        <v>1010</v>
      </c>
      <c r="F301" s="94">
        <v>200010150584584</v>
      </c>
      <c r="G301" s="111">
        <v>41226.9</v>
      </c>
      <c r="H301" s="90">
        <f t="shared" si="17"/>
        <v>39624.863517251746</v>
      </c>
      <c r="I301" s="55">
        <v>6</v>
      </c>
      <c r="J301" s="56">
        <f t="shared" si="16"/>
        <v>39624.863517251746</v>
      </c>
      <c r="K301" s="69">
        <f t="shared" si="12"/>
        <v>0</v>
      </c>
      <c r="L301" s="91">
        <v>100</v>
      </c>
      <c r="M301" s="71">
        <f t="shared" si="13"/>
        <v>39624.863517251746</v>
      </c>
      <c r="N301" s="56">
        <f t="shared" si="14"/>
        <v>0</v>
      </c>
      <c r="O301" s="92" t="s">
        <v>1185</v>
      </c>
      <c r="P301" s="79">
        <v>1386.56</v>
      </c>
      <c r="Q301" s="93">
        <f t="shared" si="15"/>
        <v>41011.423517251744</v>
      </c>
      <c r="R301" s="47"/>
      <c r="S301" s="47"/>
    </row>
    <row r="302" spans="1:19" s="39" customFormat="1" ht="15.75" customHeight="1">
      <c r="A302" s="44" t="s">
        <v>777</v>
      </c>
      <c r="B302" s="84" t="s">
        <v>316</v>
      </c>
      <c r="C302" s="85" t="s">
        <v>1026</v>
      </c>
      <c r="D302" s="86" t="s">
        <v>1027</v>
      </c>
      <c r="E302" s="84" t="s">
        <v>1010</v>
      </c>
      <c r="F302" s="94">
        <v>200010150585570</v>
      </c>
      <c r="G302" s="111">
        <v>41226.9</v>
      </c>
      <c r="H302" s="90">
        <f t="shared" si="17"/>
        <v>39624.863517251746</v>
      </c>
      <c r="I302" s="55">
        <v>6</v>
      </c>
      <c r="J302" s="56">
        <f t="shared" si="16"/>
        <v>39624.863517251746</v>
      </c>
      <c r="K302" s="69">
        <f t="shared" si="12"/>
        <v>0</v>
      </c>
      <c r="L302" s="91">
        <v>100</v>
      </c>
      <c r="M302" s="71">
        <f t="shared" si="13"/>
        <v>39624.863517251746</v>
      </c>
      <c r="N302" s="56">
        <f t="shared" si="14"/>
        <v>0</v>
      </c>
      <c r="O302" s="92" t="s">
        <v>1185</v>
      </c>
      <c r="P302" s="79">
        <v>1386.56</v>
      </c>
      <c r="Q302" s="93">
        <f t="shared" si="15"/>
        <v>41011.423517251744</v>
      </c>
      <c r="R302" s="47"/>
      <c r="S302" s="47"/>
    </row>
    <row r="303" spans="1:19" s="39" customFormat="1" ht="15.75" customHeight="1">
      <c r="A303" s="44" t="s">
        <v>778</v>
      </c>
      <c r="B303" s="84" t="s">
        <v>317</v>
      </c>
      <c r="C303" s="85" t="s">
        <v>1026</v>
      </c>
      <c r="D303" s="86" t="s">
        <v>1027</v>
      </c>
      <c r="E303" s="84" t="s">
        <v>1010</v>
      </c>
      <c r="F303" s="94">
        <v>200010150585606</v>
      </c>
      <c r="G303" s="111">
        <v>38639.35</v>
      </c>
      <c r="H303" s="90">
        <f t="shared" si="17"/>
        <v>37137.863146278796</v>
      </c>
      <c r="I303" s="55">
        <v>6</v>
      </c>
      <c r="J303" s="56">
        <f t="shared" si="16"/>
        <v>37137.863146278796</v>
      </c>
      <c r="K303" s="69">
        <f t="shared" si="12"/>
        <v>0</v>
      </c>
      <c r="L303" s="91">
        <v>98</v>
      </c>
      <c r="M303" s="71">
        <f t="shared" si="13"/>
        <v>36395.105883353222</v>
      </c>
      <c r="N303" s="56">
        <f t="shared" si="14"/>
        <v>742.75726292557374</v>
      </c>
      <c r="O303" s="92"/>
      <c r="P303" s="79">
        <v>1000</v>
      </c>
      <c r="Q303" s="93">
        <f t="shared" si="15"/>
        <v>37395.105883353222</v>
      </c>
      <c r="R303" s="47"/>
      <c r="S303" s="47"/>
    </row>
    <row r="304" spans="1:19" s="39" customFormat="1" ht="15.75" customHeight="1">
      <c r="A304" s="44" t="s">
        <v>779</v>
      </c>
      <c r="B304" s="84" t="s">
        <v>318</v>
      </c>
      <c r="C304" s="85" t="s">
        <v>1026</v>
      </c>
      <c r="D304" s="86" t="s">
        <v>1027</v>
      </c>
      <c r="E304" s="84" t="s">
        <v>1010</v>
      </c>
      <c r="F304" s="94">
        <v>200010150585059</v>
      </c>
      <c r="G304" s="111">
        <v>38639.35</v>
      </c>
      <c r="H304" s="90">
        <f t="shared" si="17"/>
        <v>37137.863146278796</v>
      </c>
      <c r="I304" s="55">
        <v>6</v>
      </c>
      <c r="J304" s="56">
        <f t="shared" si="16"/>
        <v>37137.863146278796</v>
      </c>
      <c r="K304" s="69">
        <f t="shared" si="12"/>
        <v>0</v>
      </c>
      <c r="L304" s="91">
        <v>98</v>
      </c>
      <c r="M304" s="71">
        <f t="shared" si="13"/>
        <v>36395.105883353222</v>
      </c>
      <c r="N304" s="56">
        <f t="shared" si="14"/>
        <v>742.75726292557374</v>
      </c>
      <c r="O304" s="92"/>
      <c r="P304" s="79">
        <v>1000</v>
      </c>
      <c r="Q304" s="93">
        <f t="shared" si="15"/>
        <v>37395.105883353222</v>
      </c>
      <c r="R304" s="47"/>
      <c r="S304" s="47"/>
    </row>
    <row r="305" spans="1:19" s="39" customFormat="1" ht="15.75" customHeight="1">
      <c r="A305" s="44" t="s">
        <v>780</v>
      </c>
      <c r="B305" s="84" t="s">
        <v>319</v>
      </c>
      <c r="C305" s="85" t="s">
        <v>1026</v>
      </c>
      <c r="D305" s="86" t="s">
        <v>1027</v>
      </c>
      <c r="E305" s="84" t="s">
        <v>1010</v>
      </c>
      <c r="F305" s="94">
        <v>200010150617804</v>
      </c>
      <c r="G305" s="106">
        <v>41226.9</v>
      </c>
      <c r="H305" s="90">
        <f t="shared" si="17"/>
        <v>39624.863517251746</v>
      </c>
      <c r="I305" s="55">
        <v>6</v>
      </c>
      <c r="J305" s="56">
        <f t="shared" si="16"/>
        <v>39624.863517251746</v>
      </c>
      <c r="K305" s="69">
        <f t="shared" si="12"/>
        <v>0</v>
      </c>
      <c r="L305" s="91">
        <v>98</v>
      </c>
      <c r="M305" s="71">
        <f t="shared" si="13"/>
        <v>38832.366246906713</v>
      </c>
      <c r="N305" s="56">
        <f t="shared" si="14"/>
        <v>792.49727034503303</v>
      </c>
      <c r="O305" s="92"/>
      <c r="P305" s="79">
        <v>1000</v>
      </c>
      <c r="Q305" s="93">
        <f t="shared" si="15"/>
        <v>39832.366246906713</v>
      </c>
      <c r="R305" s="47"/>
      <c r="S305" s="47"/>
    </row>
    <row r="306" spans="1:19" s="39" customFormat="1" ht="15.75" customHeight="1">
      <c r="A306" s="44" t="s">
        <v>781</v>
      </c>
      <c r="B306" s="84" t="s">
        <v>320</v>
      </c>
      <c r="C306" s="85" t="s">
        <v>1026</v>
      </c>
      <c r="D306" s="86" t="s">
        <v>1027</v>
      </c>
      <c r="E306" s="84" t="s">
        <v>1010</v>
      </c>
      <c r="F306" s="94">
        <v>200010150613484</v>
      </c>
      <c r="G306" s="111">
        <v>38639.35</v>
      </c>
      <c r="H306" s="90">
        <f t="shared" si="17"/>
        <v>37137.863146278796</v>
      </c>
      <c r="I306" s="55">
        <v>6</v>
      </c>
      <c r="J306" s="56">
        <f t="shared" si="16"/>
        <v>37137.863146278796</v>
      </c>
      <c r="K306" s="69">
        <f t="shared" si="12"/>
        <v>0</v>
      </c>
      <c r="L306" s="91">
        <v>97</v>
      </c>
      <c r="M306" s="71">
        <f t="shared" si="13"/>
        <v>36023.727251890436</v>
      </c>
      <c r="N306" s="56">
        <f t="shared" si="14"/>
        <v>1114.1358943883606</v>
      </c>
      <c r="O306" s="92"/>
      <c r="P306" s="79">
        <v>1000</v>
      </c>
      <c r="Q306" s="93">
        <f t="shared" si="15"/>
        <v>37023.727251890436</v>
      </c>
      <c r="R306" s="47"/>
      <c r="S306" s="47"/>
    </row>
    <row r="307" spans="1:19" s="39" customFormat="1" ht="15.75" customHeight="1">
      <c r="A307" s="44" t="s">
        <v>782</v>
      </c>
      <c r="B307" s="84" t="s">
        <v>308</v>
      </c>
      <c r="C307" s="85" t="s">
        <v>1026</v>
      </c>
      <c r="D307" s="86" t="s">
        <v>1027</v>
      </c>
      <c r="E307" s="84" t="s">
        <v>1010</v>
      </c>
      <c r="F307" s="94">
        <v>200010150605379</v>
      </c>
      <c r="G307" s="106">
        <v>41226.9</v>
      </c>
      <c r="H307" s="90">
        <f t="shared" si="17"/>
        <v>39624.863517251746</v>
      </c>
      <c r="I307" s="55">
        <v>6</v>
      </c>
      <c r="J307" s="56">
        <f t="shared" si="16"/>
        <v>39624.863517251746</v>
      </c>
      <c r="K307" s="69">
        <f t="shared" si="12"/>
        <v>0</v>
      </c>
      <c r="L307" s="91">
        <v>98</v>
      </c>
      <c r="M307" s="71">
        <f t="shared" si="13"/>
        <v>38832.366246906713</v>
      </c>
      <c r="N307" s="56">
        <f t="shared" si="14"/>
        <v>792.49727034503303</v>
      </c>
      <c r="O307" s="92"/>
      <c r="P307" s="79">
        <v>1000</v>
      </c>
      <c r="Q307" s="93">
        <f t="shared" si="15"/>
        <v>39832.366246906713</v>
      </c>
      <c r="R307" s="47"/>
      <c r="S307" s="47"/>
    </row>
    <row r="308" spans="1:19" s="39" customFormat="1" ht="15.75" customHeight="1">
      <c r="A308" s="44" t="s">
        <v>783</v>
      </c>
      <c r="B308" s="84" t="s">
        <v>321</v>
      </c>
      <c r="C308" s="85" t="s">
        <v>1026</v>
      </c>
      <c r="D308" s="86" t="s">
        <v>1027</v>
      </c>
      <c r="E308" s="84" t="s">
        <v>1010</v>
      </c>
      <c r="F308" s="94">
        <v>200010150605117</v>
      </c>
      <c r="G308" s="111">
        <v>41226.9</v>
      </c>
      <c r="H308" s="90">
        <f t="shared" si="17"/>
        <v>39624.863517251746</v>
      </c>
      <c r="I308" s="55">
        <v>6</v>
      </c>
      <c r="J308" s="56">
        <f t="shared" si="16"/>
        <v>39624.863517251746</v>
      </c>
      <c r="K308" s="69">
        <f t="shared" si="12"/>
        <v>0</v>
      </c>
      <c r="L308" s="91">
        <v>100</v>
      </c>
      <c r="M308" s="71">
        <f t="shared" si="13"/>
        <v>39624.863517251746</v>
      </c>
      <c r="N308" s="56">
        <f t="shared" si="14"/>
        <v>0</v>
      </c>
      <c r="O308" s="92" t="s">
        <v>1185</v>
      </c>
      <c r="P308" s="79">
        <v>1386.56</v>
      </c>
      <c r="Q308" s="93">
        <f t="shared" si="15"/>
        <v>41011.423517251744</v>
      </c>
      <c r="R308" s="47"/>
      <c r="S308" s="47"/>
    </row>
    <row r="309" spans="1:19" s="39" customFormat="1" ht="15.75" customHeight="1">
      <c r="A309" s="44" t="s">
        <v>784</v>
      </c>
      <c r="B309" s="84" t="s">
        <v>322</v>
      </c>
      <c r="C309" s="85" t="s">
        <v>1026</v>
      </c>
      <c r="D309" s="86" t="s">
        <v>1027</v>
      </c>
      <c r="E309" s="84" t="s">
        <v>1010</v>
      </c>
      <c r="F309" s="94">
        <v>200010150606349</v>
      </c>
      <c r="G309" s="106">
        <v>41226.9</v>
      </c>
      <c r="H309" s="90">
        <f t="shared" si="17"/>
        <v>39624.863517251746</v>
      </c>
      <c r="I309" s="55">
        <v>6</v>
      </c>
      <c r="J309" s="56">
        <f t="shared" si="16"/>
        <v>39624.863517251746</v>
      </c>
      <c r="K309" s="69">
        <f t="shared" si="12"/>
        <v>0</v>
      </c>
      <c r="L309" s="91">
        <v>98</v>
      </c>
      <c r="M309" s="71">
        <f t="shared" si="13"/>
        <v>38832.366246906713</v>
      </c>
      <c r="N309" s="56">
        <f t="shared" si="14"/>
        <v>792.49727034503303</v>
      </c>
      <c r="O309" s="92"/>
      <c r="P309" s="79">
        <v>1000</v>
      </c>
      <c r="Q309" s="93">
        <f t="shared" si="15"/>
        <v>39832.366246906713</v>
      </c>
      <c r="R309" s="47"/>
      <c r="S309" s="47"/>
    </row>
    <row r="310" spans="1:19" s="39" customFormat="1" ht="15.75" customHeight="1">
      <c r="A310" s="44" t="s">
        <v>785</v>
      </c>
      <c r="B310" s="84" t="s">
        <v>323</v>
      </c>
      <c r="C310" s="85" t="s">
        <v>1026</v>
      </c>
      <c r="D310" s="86" t="s">
        <v>1027</v>
      </c>
      <c r="E310" s="84" t="s">
        <v>1010</v>
      </c>
      <c r="F310" s="94">
        <v>200010150605353</v>
      </c>
      <c r="G310" s="106">
        <v>41226.9</v>
      </c>
      <c r="H310" s="90">
        <f t="shared" si="17"/>
        <v>39624.863517251746</v>
      </c>
      <c r="I310" s="55">
        <v>6</v>
      </c>
      <c r="J310" s="56">
        <f t="shared" si="16"/>
        <v>39624.863517251746</v>
      </c>
      <c r="K310" s="69">
        <f t="shared" si="12"/>
        <v>0</v>
      </c>
      <c r="L310" s="91">
        <v>91</v>
      </c>
      <c r="M310" s="71">
        <f t="shared" si="13"/>
        <v>36058.62580069909</v>
      </c>
      <c r="N310" s="56">
        <f t="shared" si="14"/>
        <v>3566.2377165526559</v>
      </c>
      <c r="O310" s="92"/>
      <c r="P310" s="71">
        <v>4000</v>
      </c>
      <c r="Q310" s="93">
        <f t="shared" si="15"/>
        <v>40058.62580069909</v>
      </c>
      <c r="R310" s="47"/>
      <c r="S310" s="47"/>
    </row>
    <row r="311" spans="1:19" s="39" customFormat="1" ht="15.75" customHeight="1">
      <c r="A311" s="44" t="s">
        <v>786</v>
      </c>
      <c r="B311" s="84" t="s">
        <v>324</v>
      </c>
      <c r="C311" s="85" t="s">
        <v>1026</v>
      </c>
      <c r="D311" s="86" t="s">
        <v>1027</v>
      </c>
      <c r="E311" s="84" t="s">
        <v>1010</v>
      </c>
      <c r="F311" s="94">
        <v>200010150605340</v>
      </c>
      <c r="G311" s="111">
        <v>41226.9</v>
      </c>
      <c r="H311" s="90">
        <f t="shared" si="17"/>
        <v>39624.863517251746</v>
      </c>
      <c r="I311" s="55">
        <v>6</v>
      </c>
      <c r="J311" s="56">
        <f t="shared" si="16"/>
        <v>39624.863517251746</v>
      </c>
      <c r="K311" s="69">
        <f t="shared" si="12"/>
        <v>0</v>
      </c>
      <c r="L311" s="91">
        <v>96</v>
      </c>
      <c r="M311" s="71">
        <f t="shared" si="13"/>
        <v>38039.86897656168</v>
      </c>
      <c r="N311" s="56">
        <f t="shared" si="14"/>
        <v>1584.9945406900661</v>
      </c>
      <c r="O311" s="92"/>
      <c r="P311" s="79">
        <v>1000</v>
      </c>
      <c r="Q311" s="93">
        <f t="shared" si="15"/>
        <v>39039.86897656168</v>
      </c>
      <c r="R311" s="47"/>
      <c r="S311" s="47"/>
    </row>
    <row r="312" spans="1:19" s="39" customFormat="1" ht="15.75" customHeight="1">
      <c r="A312" s="44" t="s">
        <v>787</v>
      </c>
      <c r="B312" s="84" t="s">
        <v>325</v>
      </c>
      <c r="C312" s="85" t="s">
        <v>1026</v>
      </c>
      <c r="D312" s="86" t="s">
        <v>1027</v>
      </c>
      <c r="E312" s="84" t="s">
        <v>1010</v>
      </c>
      <c r="F312" s="94">
        <v>200010150605272</v>
      </c>
      <c r="G312" s="106">
        <v>41226.9</v>
      </c>
      <c r="H312" s="90">
        <f t="shared" si="17"/>
        <v>39624.863517251746</v>
      </c>
      <c r="I312" s="55">
        <v>6</v>
      </c>
      <c r="J312" s="56">
        <f t="shared" si="16"/>
        <v>39624.863517251746</v>
      </c>
      <c r="K312" s="69">
        <f t="shared" si="12"/>
        <v>0</v>
      </c>
      <c r="L312" s="91">
        <v>100</v>
      </c>
      <c r="M312" s="71">
        <f t="shared" si="13"/>
        <v>39624.863517251746</v>
      </c>
      <c r="N312" s="56">
        <f t="shared" si="14"/>
        <v>0</v>
      </c>
      <c r="O312" s="92" t="s">
        <v>1185</v>
      </c>
      <c r="P312" s="79">
        <v>1386.56</v>
      </c>
      <c r="Q312" s="93">
        <f t="shared" si="15"/>
        <v>41011.423517251744</v>
      </c>
      <c r="R312" s="47"/>
      <c r="S312" s="47"/>
    </row>
    <row r="313" spans="1:19" s="39" customFormat="1" ht="15.75" customHeight="1">
      <c r="A313" s="44" t="s">
        <v>788</v>
      </c>
      <c r="B313" s="84" t="s">
        <v>326</v>
      </c>
      <c r="C313" s="85" t="s">
        <v>1026</v>
      </c>
      <c r="D313" s="86" t="s">
        <v>1027</v>
      </c>
      <c r="E313" s="84" t="s">
        <v>1010</v>
      </c>
      <c r="F313" s="94">
        <v>200010150605405</v>
      </c>
      <c r="G313" s="111">
        <v>41226.9</v>
      </c>
      <c r="H313" s="90">
        <f t="shared" si="17"/>
        <v>39624.863517251746</v>
      </c>
      <c r="I313" s="55">
        <v>6</v>
      </c>
      <c r="J313" s="56">
        <f t="shared" si="16"/>
        <v>39624.863517251746</v>
      </c>
      <c r="K313" s="69">
        <f t="shared" si="12"/>
        <v>0</v>
      </c>
      <c r="L313" s="91">
        <v>98</v>
      </c>
      <c r="M313" s="71">
        <f t="shared" si="13"/>
        <v>38832.366246906713</v>
      </c>
      <c r="N313" s="56">
        <f t="shared" si="14"/>
        <v>792.49727034503303</v>
      </c>
      <c r="O313" s="92"/>
      <c r="P313" s="79">
        <v>1000</v>
      </c>
      <c r="Q313" s="93">
        <f t="shared" si="15"/>
        <v>39832.366246906713</v>
      </c>
      <c r="R313" s="47"/>
      <c r="S313" s="47"/>
    </row>
    <row r="314" spans="1:19" s="39" customFormat="1" ht="15.75" customHeight="1">
      <c r="A314" s="44" t="s">
        <v>789</v>
      </c>
      <c r="B314" s="84" t="s">
        <v>327</v>
      </c>
      <c r="C314" s="85" t="s">
        <v>1026</v>
      </c>
      <c r="D314" s="86" t="s">
        <v>1027</v>
      </c>
      <c r="E314" s="84" t="s">
        <v>1010</v>
      </c>
      <c r="F314" s="94">
        <v>200010150605285</v>
      </c>
      <c r="G314" s="106">
        <v>41226.9</v>
      </c>
      <c r="H314" s="90">
        <f t="shared" si="17"/>
        <v>39624.863517251746</v>
      </c>
      <c r="I314" s="55">
        <v>6</v>
      </c>
      <c r="J314" s="56">
        <f t="shared" si="16"/>
        <v>39624.863517251746</v>
      </c>
      <c r="K314" s="69">
        <f t="shared" si="12"/>
        <v>0</v>
      </c>
      <c r="L314" s="91">
        <v>100</v>
      </c>
      <c r="M314" s="71">
        <f t="shared" si="13"/>
        <v>39624.863517251746</v>
      </c>
      <c r="N314" s="56">
        <f t="shared" si="14"/>
        <v>0</v>
      </c>
      <c r="O314" s="92" t="s">
        <v>1185</v>
      </c>
      <c r="P314" s="79">
        <v>1386.56</v>
      </c>
      <c r="Q314" s="93">
        <f t="shared" si="15"/>
        <v>41011.423517251744</v>
      </c>
      <c r="R314" s="47"/>
      <c r="S314" s="47"/>
    </row>
    <row r="315" spans="1:19" s="39" customFormat="1" ht="15.75" customHeight="1">
      <c r="A315" s="44" t="s">
        <v>790</v>
      </c>
      <c r="B315" s="84" t="s">
        <v>328</v>
      </c>
      <c r="C315" s="85" t="s">
        <v>1026</v>
      </c>
      <c r="D315" s="86" t="s">
        <v>1027</v>
      </c>
      <c r="E315" s="84" t="s">
        <v>1010</v>
      </c>
      <c r="F315" s="94">
        <v>200010150585088</v>
      </c>
      <c r="G315" s="111">
        <v>41226.9</v>
      </c>
      <c r="H315" s="90">
        <f t="shared" si="17"/>
        <v>39624.863517251746</v>
      </c>
      <c r="I315" s="55">
        <v>6</v>
      </c>
      <c r="J315" s="56">
        <f t="shared" si="16"/>
        <v>39624.863517251746</v>
      </c>
      <c r="K315" s="69">
        <f t="shared" si="12"/>
        <v>0</v>
      </c>
      <c r="L315" s="91">
        <v>98</v>
      </c>
      <c r="M315" s="71">
        <f t="shared" si="13"/>
        <v>38832.366246906713</v>
      </c>
      <c r="N315" s="56">
        <f t="shared" si="14"/>
        <v>792.49727034503303</v>
      </c>
      <c r="O315" s="92"/>
      <c r="P315" s="79">
        <v>1000</v>
      </c>
      <c r="Q315" s="93">
        <f t="shared" si="15"/>
        <v>39832.366246906713</v>
      </c>
      <c r="R315" s="47"/>
      <c r="S315" s="47"/>
    </row>
    <row r="316" spans="1:19" s="39" customFormat="1" ht="15.75" customHeight="1">
      <c r="A316" s="44" t="s">
        <v>791</v>
      </c>
      <c r="B316" s="84" t="s">
        <v>329</v>
      </c>
      <c r="C316" s="85" t="s">
        <v>1026</v>
      </c>
      <c r="D316" s="86" t="s">
        <v>1027</v>
      </c>
      <c r="E316" s="84" t="s">
        <v>1010</v>
      </c>
      <c r="F316" s="94">
        <v>200010150585091</v>
      </c>
      <c r="G316" s="111">
        <v>41226.9</v>
      </c>
      <c r="H316" s="90">
        <f t="shared" si="17"/>
        <v>39624.863517251746</v>
      </c>
      <c r="I316" s="55">
        <v>6</v>
      </c>
      <c r="J316" s="56">
        <f t="shared" si="16"/>
        <v>39624.863517251746</v>
      </c>
      <c r="K316" s="69">
        <f t="shared" si="12"/>
        <v>0</v>
      </c>
      <c r="L316" s="91">
        <v>98</v>
      </c>
      <c r="M316" s="71">
        <f t="shared" si="13"/>
        <v>38832.366246906713</v>
      </c>
      <c r="N316" s="56">
        <f t="shared" si="14"/>
        <v>792.49727034503303</v>
      </c>
      <c r="O316" s="92"/>
      <c r="P316" s="79">
        <v>1000</v>
      </c>
      <c r="Q316" s="93">
        <f t="shared" si="15"/>
        <v>39832.366246906713</v>
      </c>
      <c r="R316" s="47"/>
      <c r="S316" s="47"/>
    </row>
    <row r="317" spans="1:19" s="39" customFormat="1" ht="15.75" customHeight="1">
      <c r="A317" s="44" t="s">
        <v>792</v>
      </c>
      <c r="B317" s="84" t="s">
        <v>330</v>
      </c>
      <c r="C317" s="85" t="s">
        <v>1026</v>
      </c>
      <c r="D317" s="86" t="s">
        <v>1027</v>
      </c>
      <c r="E317" s="84" t="s">
        <v>1010</v>
      </c>
      <c r="F317" s="94">
        <v>200010150585538</v>
      </c>
      <c r="G317" s="111">
        <v>41226.9</v>
      </c>
      <c r="H317" s="90">
        <f t="shared" si="17"/>
        <v>39624.863517251746</v>
      </c>
      <c r="I317" s="55">
        <v>6</v>
      </c>
      <c r="J317" s="56">
        <f t="shared" si="16"/>
        <v>39624.863517251746</v>
      </c>
      <c r="K317" s="69">
        <f t="shared" si="12"/>
        <v>0</v>
      </c>
      <c r="L317" s="91">
        <v>96</v>
      </c>
      <c r="M317" s="71">
        <f t="shared" si="13"/>
        <v>38039.86897656168</v>
      </c>
      <c r="N317" s="56">
        <f t="shared" si="14"/>
        <v>1584.9945406900661</v>
      </c>
      <c r="O317" s="92"/>
      <c r="P317" s="79">
        <v>1000</v>
      </c>
      <c r="Q317" s="93">
        <f t="shared" si="15"/>
        <v>39039.86897656168</v>
      </c>
      <c r="R317" s="47"/>
      <c r="S317" s="47"/>
    </row>
    <row r="318" spans="1:19" s="39" customFormat="1" ht="15.75" customHeight="1">
      <c r="A318" s="44" t="s">
        <v>793</v>
      </c>
      <c r="B318" s="84" t="s">
        <v>331</v>
      </c>
      <c r="C318" s="85" t="s">
        <v>1026</v>
      </c>
      <c r="D318" s="86" t="s">
        <v>1027</v>
      </c>
      <c r="E318" s="84" t="s">
        <v>1010</v>
      </c>
      <c r="F318" s="94">
        <v>200010150605382</v>
      </c>
      <c r="G318" s="111">
        <v>33422.03</v>
      </c>
      <c r="H318" s="90">
        <f t="shared" si="17"/>
        <v>32123.283031697585</v>
      </c>
      <c r="I318" s="55">
        <v>6</v>
      </c>
      <c r="J318" s="56">
        <f t="shared" si="16"/>
        <v>32123.283031697589</v>
      </c>
      <c r="K318" s="69">
        <f t="shared" si="12"/>
        <v>0</v>
      </c>
      <c r="L318" s="91">
        <v>100</v>
      </c>
      <c r="M318" s="71">
        <f t="shared" si="13"/>
        <v>32123.283031697589</v>
      </c>
      <c r="N318" s="56">
        <f t="shared" si="14"/>
        <v>0</v>
      </c>
      <c r="O318" s="92" t="s">
        <v>1185</v>
      </c>
      <c r="P318" s="79">
        <v>1067.3499999999999</v>
      </c>
      <c r="Q318" s="93">
        <f t="shared" si="15"/>
        <v>33190.633031697587</v>
      </c>
      <c r="R318" s="47"/>
      <c r="S318" s="47"/>
    </row>
    <row r="319" spans="1:19" s="39" customFormat="1" ht="15.75" customHeight="1">
      <c r="A319" s="44" t="s">
        <v>794</v>
      </c>
      <c r="B319" s="84" t="s">
        <v>332</v>
      </c>
      <c r="C319" s="85" t="s">
        <v>1026</v>
      </c>
      <c r="D319" s="86" t="s">
        <v>1027</v>
      </c>
      <c r="E319" s="84" t="s">
        <v>1010</v>
      </c>
      <c r="F319" s="94">
        <v>200010150605298</v>
      </c>
      <c r="G319" s="111">
        <v>33422.03</v>
      </c>
      <c r="H319" s="90">
        <f t="shared" si="17"/>
        <v>32123.283031697585</v>
      </c>
      <c r="I319" s="55">
        <v>6</v>
      </c>
      <c r="J319" s="56">
        <f t="shared" si="16"/>
        <v>32123.283031697589</v>
      </c>
      <c r="K319" s="69">
        <f t="shared" si="12"/>
        <v>0</v>
      </c>
      <c r="L319" s="91">
        <v>100</v>
      </c>
      <c r="M319" s="71">
        <f t="shared" si="13"/>
        <v>32123.283031697589</v>
      </c>
      <c r="N319" s="56">
        <f t="shared" si="14"/>
        <v>0</v>
      </c>
      <c r="O319" s="92" t="s">
        <v>1185</v>
      </c>
      <c r="P319" s="79">
        <v>1067.3499999999999</v>
      </c>
      <c r="Q319" s="93">
        <f t="shared" si="15"/>
        <v>33190.633031697587</v>
      </c>
      <c r="R319" s="47"/>
      <c r="S319" s="47"/>
    </row>
    <row r="320" spans="1:19" s="39" customFormat="1" ht="15.75" customHeight="1">
      <c r="A320" s="44" t="s">
        <v>795</v>
      </c>
      <c r="B320" s="84" t="s">
        <v>333</v>
      </c>
      <c r="C320" s="85" t="s">
        <v>1026</v>
      </c>
      <c r="D320" s="86" t="s">
        <v>1027</v>
      </c>
      <c r="E320" s="84" t="s">
        <v>1010</v>
      </c>
      <c r="F320" s="94">
        <v>200010150605366</v>
      </c>
      <c r="G320" s="111">
        <v>33422.03</v>
      </c>
      <c r="H320" s="90">
        <f t="shared" si="17"/>
        <v>32123.283031697585</v>
      </c>
      <c r="I320" s="55">
        <v>6</v>
      </c>
      <c r="J320" s="56">
        <f t="shared" si="16"/>
        <v>32123.283031697589</v>
      </c>
      <c r="K320" s="69">
        <f t="shared" ref="K320:K383" si="18">+H320-J320</f>
        <v>0</v>
      </c>
      <c r="L320" s="91">
        <v>100</v>
      </c>
      <c r="M320" s="71">
        <f t="shared" ref="M320:M383" si="19">+J320*L320/100</f>
        <v>32123.283031697589</v>
      </c>
      <c r="N320" s="56">
        <f t="shared" ref="N320:N383" si="20">+J320-M320</f>
        <v>0</v>
      </c>
      <c r="O320" s="92" t="s">
        <v>1185</v>
      </c>
      <c r="P320" s="79">
        <v>1067.3499999999999</v>
      </c>
      <c r="Q320" s="93">
        <f t="shared" ref="Q320:Q383" si="21">+M320+P320</f>
        <v>33190.633031697587</v>
      </c>
      <c r="R320" s="47"/>
      <c r="S320" s="47"/>
    </row>
    <row r="321" spans="1:19" s="39" customFormat="1" ht="15.75" customHeight="1">
      <c r="A321" s="44" t="s">
        <v>796</v>
      </c>
      <c r="B321" s="84" t="s">
        <v>334</v>
      </c>
      <c r="C321" s="85" t="s">
        <v>1026</v>
      </c>
      <c r="D321" s="86" t="s">
        <v>1027</v>
      </c>
      <c r="E321" s="84" t="s">
        <v>1010</v>
      </c>
      <c r="F321" s="94">
        <v>200010150585237</v>
      </c>
      <c r="G321" s="111">
        <v>33422.03</v>
      </c>
      <c r="H321" s="90">
        <f t="shared" si="17"/>
        <v>32123.283031697585</v>
      </c>
      <c r="I321" s="55">
        <v>6</v>
      </c>
      <c r="J321" s="56">
        <f t="shared" si="16"/>
        <v>32123.283031697589</v>
      </c>
      <c r="K321" s="69">
        <f t="shared" si="18"/>
        <v>0</v>
      </c>
      <c r="L321" s="91">
        <v>96</v>
      </c>
      <c r="M321" s="71">
        <f t="shared" si="19"/>
        <v>30838.351710429684</v>
      </c>
      <c r="N321" s="56">
        <f t="shared" si="20"/>
        <v>1284.9313212679044</v>
      </c>
      <c r="O321" s="92"/>
      <c r="P321" s="79">
        <v>1000</v>
      </c>
      <c r="Q321" s="93">
        <f t="shared" si="21"/>
        <v>31838.351710429684</v>
      </c>
      <c r="R321" s="47"/>
      <c r="S321" s="47"/>
    </row>
    <row r="322" spans="1:19" s="39" customFormat="1" ht="15.75" customHeight="1">
      <c r="A322" s="44" t="s">
        <v>797</v>
      </c>
      <c r="B322" s="84" t="s">
        <v>335</v>
      </c>
      <c r="C322" s="85" t="s">
        <v>1026</v>
      </c>
      <c r="D322" s="86" t="s">
        <v>1027</v>
      </c>
      <c r="E322" s="84" t="s">
        <v>1010</v>
      </c>
      <c r="F322" s="94">
        <v>200010150584173</v>
      </c>
      <c r="G322" s="111">
        <v>41226.9</v>
      </c>
      <c r="H322" s="90">
        <f t="shared" si="17"/>
        <v>39624.863517251746</v>
      </c>
      <c r="I322" s="55">
        <v>6</v>
      </c>
      <c r="J322" s="56">
        <f t="shared" si="16"/>
        <v>39624.863517251746</v>
      </c>
      <c r="K322" s="69">
        <f t="shared" si="18"/>
        <v>0</v>
      </c>
      <c r="L322" s="91">
        <v>100</v>
      </c>
      <c r="M322" s="71">
        <f t="shared" si="19"/>
        <v>39624.863517251746</v>
      </c>
      <c r="N322" s="56">
        <f t="shared" si="20"/>
        <v>0</v>
      </c>
      <c r="O322" s="92" t="s">
        <v>1185</v>
      </c>
      <c r="P322" s="79">
        <v>1316.6</v>
      </c>
      <c r="Q322" s="93">
        <f t="shared" si="21"/>
        <v>40941.463517251745</v>
      </c>
      <c r="R322" s="47"/>
      <c r="S322" s="47"/>
    </row>
    <row r="323" spans="1:19" s="39" customFormat="1" ht="15.75" customHeight="1">
      <c r="A323" s="44" t="s">
        <v>798</v>
      </c>
      <c r="B323" s="84" t="s">
        <v>336</v>
      </c>
      <c r="C323" s="85" t="s">
        <v>1026</v>
      </c>
      <c r="D323" s="86" t="s">
        <v>1027</v>
      </c>
      <c r="E323" s="84" t="s">
        <v>1010</v>
      </c>
      <c r="F323" s="94">
        <v>200010150585554</v>
      </c>
      <c r="G323" s="106">
        <v>33422.03</v>
      </c>
      <c r="H323" s="90">
        <f t="shared" si="17"/>
        <v>32123.283031697585</v>
      </c>
      <c r="I323" s="55">
        <v>6</v>
      </c>
      <c r="J323" s="56">
        <f t="shared" si="16"/>
        <v>32123.283031697589</v>
      </c>
      <c r="K323" s="69">
        <f t="shared" si="18"/>
        <v>0</v>
      </c>
      <c r="L323" s="91">
        <v>100</v>
      </c>
      <c r="M323" s="71">
        <f t="shared" si="19"/>
        <v>32123.283031697589</v>
      </c>
      <c r="N323" s="56">
        <f t="shared" si="20"/>
        <v>0</v>
      </c>
      <c r="O323" s="92" t="s">
        <v>1185</v>
      </c>
      <c r="P323" s="79">
        <v>1067.3499999999999</v>
      </c>
      <c r="Q323" s="93">
        <f t="shared" si="21"/>
        <v>33190.633031697587</v>
      </c>
      <c r="R323" s="47"/>
      <c r="S323" s="47"/>
    </row>
    <row r="324" spans="1:19" s="39" customFormat="1" ht="15.75" customHeight="1">
      <c r="A324" s="44" t="s">
        <v>799</v>
      </c>
      <c r="B324" s="84" t="s">
        <v>337</v>
      </c>
      <c r="C324" s="85" t="s">
        <v>1026</v>
      </c>
      <c r="D324" s="86" t="s">
        <v>1027</v>
      </c>
      <c r="E324" s="84" t="s">
        <v>1010</v>
      </c>
      <c r="F324" s="94">
        <v>200010150584665</v>
      </c>
      <c r="G324" s="111">
        <v>33422.03</v>
      </c>
      <c r="H324" s="90">
        <f t="shared" si="17"/>
        <v>32123.283031697585</v>
      </c>
      <c r="I324" s="55">
        <v>6</v>
      </c>
      <c r="J324" s="56">
        <f t="shared" si="16"/>
        <v>32123.283031697589</v>
      </c>
      <c r="K324" s="69">
        <f t="shared" si="18"/>
        <v>0</v>
      </c>
      <c r="L324" s="91">
        <v>100</v>
      </c>
      <c r="M324" s="71">
        <f t="shared" si="19"/>
        <v>32123.283031697589</v>
      </c>
      <c r="N324" s="56">
        <f t="shared" si="20"/>
        <v>0</v>
      </c>
      <c r="O324" s="92" t="s">
        <v>1185</v>
      </c>
      <c r="P324" s="79">
        <v>1067.3499999999999</v>
      </c>
      <c r="Q324" s="93">
        <f t="shared" si="21"/>
        <v>33190.633031697587</v>
      </c>
      <c r="R324" s="47"/>
      <c r="S324" s="47"/>
    </row>
    <row r="325" spans="1:19" s="39" customFormat="1" ht="15.75" customHeight="1">
      <c r="A325" s="44" t="s">
        <v>800</v>
      </c>
      <c r="B325" s="84" t="s">
        <v>338</v>
      </c>
      <c r="C325" s="85" t="s">
        <v>1026</v>
      </c>
      <c r="D325" s="86" t="s">
        <v>1027</v>
      </c>
      <c r="E325" s="84" t="s">
        <v>1010</v>
      </c>
      <c r="F325" s="94">
        <v>200010150584380</v>
      </c>
      <c r="G325" s="102">
        <v>40800.5</v>
      </c>
      <c r="H325" s="90">
        <f t="shared" si="17"/>
        <v>39215.032998736984</v>
      </c>
      <c r="I325" s="55">
        <v>6</v>
      </c>
      <c r="J325" s="56">
        <f t="shared" si="16"/>
        <v>39215.032998736984</v>
      </c>
      <c r="K325" s="69">
        <f t="shared" si="18"/>
        <v>0</v>
      </c>
      <c r="L325" s="91">
        <v>100</v>
      </c>
      <c r="M325" s="71">
        <f t="shared" si="19"/>
        <v>39215.032998736984</v>
      </c>
      <c r="N325" s="56">
        <f t="shared" si="20"/>
        <v>0</v>
      </c>
      <c r="O325" s="92" t="s">
        <v>1185</v>
      </c>
      <c r="P325" s="79">
        <v>1302.98</v>
      </c>
      <c r="Q325" s="93">
        <f t="shared" si="21"/>
        <v>40518.012998736987</v>
      </c>
      <c r="R325" s="47"/>
      <c r="S325" s="47"/>
    </row>
    <row r="326" spans="1:19" s="39" customFormat="1" ht="15.75" customHeight="1">
      <c r="A326" s="44" t="s">
        <v>801</v>
      </c>
      <c r="B326" s="84" t="s">
        <v>339</v>
      </c>
      <c r="C326" s="85" t="s">
        <v>1026</v>
      </c>
      <c r="D326" s="86" t="s">
        <v>1027</v>
      </c>
      <c r="E326" s="84" t="s">
        <v>1010</v>
      </c>
      <c r="F326" s="94">
        <v>200010150585004</v>
      </c>
      <c r="G326" s="102">
        <v>39715</v>
      </c>
      <c r="H326" s="90">
        <f t="shared" si="17"/>
        <v>38171.714453127759</v>
      </c>
      <c r="I326" s="55">
        <v>6</v>
      </c>
      <c r="J326" s="56">
        <f t="shared" si="16"/>
        <v>38171.714453127759</v>
      </c>
      <c r="K326" s="69">
        <f t="shared" si="18"/>
        <v>0</v>
      </c>
      <c r="L326" s="91">
        <v>100</v>
      </c>
      <c r="M326" s="71">
        <f t="shared" si="19"/>
        <v>38171.714453127759</v>
      </c>
      <c r="N326" s="56">
        <f t="shared" si="20"/>
        <v>0</v>
      </c>
      <c r="O326" s="92" t="s">
        <v>1185</v>
      </c>
      <c r="P326" s="79">
        <v>1268.32</v>
      </c>
      <c r="Q326" s="93">
        <f t="shared" si="21"/>
        <v>39440.034453127759</v>
      </c>
      <c r="R326" s="47"/>
      <c r="S326" s="47"/>
    </row>
    <row r="327" spans="1:19" s="39" customFormat="1" ht="15.75" customHeight="1">
      <c r="A327" s="44" t="s">
        <v>802</v>
      </c>
      <c r="B327" s="84" t="s">
        <v>340</v>
      </c>
      <c r="C327" s="85" t="s">
        <v>1026</v>
      </c>
      <c r="D327" s="86" t="s">
        <v>1027</v>
      </c>
      <c r="E327" s="84" t="s">
        <v>1010</v>
      </c>
      <c r="F327" s="94">
        <v>200010150584429</v>
      </c>
      <c r="G327" s="111">
        <v>38639.35</v>
      </c>
      <c r="H327" s="90">
        <f t="shared" si="17"/>
        <v>37137.863146278796</v>
      </c>
      <c r="I327" s="55">
        <v>6</v>
      </c>
      <c r="J327" s="56">
        <f t="shared" si="16"/>
        <v>37137.863146278796</v>
      </c>
      <c r="K327" s="69">
        <f t="shared" si="18"/>
        <v>0</v>
      </c>
      <c r="L327" s="91">
        <v>97</v>
      </c>
      <c r="M327" s="71">
        <f t="shared" si="19"/>
        <v>36023.727251890436</v>
      </c>
      <c r="N327" s="56">
        <f t="shared" si="20"/>
        <v>1114.1358943883606</v>
      </c>
      <c r="O327" s="92"/>
      <c r="P327" s="79">
        <v>1000</v>
      </c>
      <c r="Q327" s="93">
        <f t="shared" si="21"/>
        <v>37023.727251890436</v>
      </c>
      <c r="R327" s="47"/>
      <c r="S327" s="47"/>
    </row>
    <row r="328" spans="1:19" s="39" customFormat="1" ht="15.75" customHeight="1">
      <c r="A328" s="44" t="s">
        <v>803</v>
      </c>
      <c r="B328" s="84" t="s">
        <v>341</v>
      </c>
      <c r="C328" s="85" t="s">
        <v>1026</v>
      </c>
      <c r="D328" s="86" t="s">
        <v>1027</v>
      </c>
      <c r="E328" s="84" t="s">
        <v>1010</v>
      </c>
      <c r="F328" s="94">
        <v>200010150627331</v>
      </c>
      <c r="G328" s="111">
        <v>41226.9</v>
      </c>
      <c r="H328" s="90">
        <f t="shared" si="17"/>
        <v>39624.863517251746</v>
      </c>
      <c r="I328" s="55">
        <v>6</v>
      </c>
      <c r="J328" s="56">
        <f t="shared" ref="J328:J391" si="22">+H328/6*I328</f>
        <v>39624.863517251746</v>
      </c>
      <c r="K328" s="69">
        <f t="shared" si="18"/>
        <v>0</v>
      </c>
      <c r="L328" s="91">
        <v>100</v>
      </c>
      <c r="M328" s="71">
        <f t="shared" si="19"/>
        <v>39624.863517251746</v>
      </c>
      <c r="N328" s="56">
        <f t="shared" si="20"/>
        <v>0</v>
      </c>
      <c r="O328" s="92" t="s">
        <v>1185</v>
      </c>
      <c r="P328" s="79">
        <v>1316.6</v>
      </c>
      <c r="Q328" s="93">
        <f t="shared" si="21"/>
        <v>40941.463517251745</v>
      </c>
      <c r="R328" s="47"/>
      <c r="S328" s="47"/>
    </row>
    <row r="329" spans="1:19" s="39" customFormat="1" ht="15.75" customHeight="1">
      <c r="A329" s="44" t="s">
        <v>804</v>
      </c>
      <c r="B329" s="84" t="s">
        <v>342</v>
      </c>
      <c r="C329" s="85" t="s">
        <v>1026</v>
      </c>
      <c r="D329" s="86" t="s">
        <v>1027</v>
      </c>
      <c r="E329" s="84" t="s">
        <v>1010</v>
      </c>
      <c r="F329" s="94">
        <v>200010150593355</v>
      </c>
      <c r="G329" s="111">
        <v>41226.9</v>
      </c>
      <c r="H329" s="90">
        <f t="shared" si="17"/>
        <v>39624.863517251746</v>
      </c>
      <c r="I329" s="55">
        <v>6</v>
      </c>
      <c r="J329" s="56">
        <f t="shared" si="22"/>
        <v>39624.863517251746</v>
      </c>
      <c r="K329" s="69">
        <f t="shared" si="18"/>
        <v>0</v>
      </c>
      <c r="L329" s="91">
        <v>96</v>
      </c>
      <c r="M329" s="71">
        <f t="shared" si="19"/>
        <v>38039.86897656168</v>
      </c>
      <c r="N329" s="56">
        <f t="shared" si="20"/>
        <v>1584.9945406900661</v>
      </c>
      <c r="O329" s="92"/>
      <c r="P329" s="79">
        <v>1000</v>
      </c>
      <c r="Q329" s="93">
        <f t="shared" si="21"/>
        <v>39039.86897656168</v>
      </c>
      <c r="R329" s="47"/>
      <c r="S329" s="47"/>
    </row>
    <row r="330" spans="1:19" s="39" customFormat="1" ht="15.75" customHeight="1">
      <c r="A330" s="44" t="s">
        <v>805</v>
      </c>
      <c r="B330" s="84" t="s">
        <v>343</v>
      </c>
      <c r="C330" s="85" t="s">
        <v>1026</v>
      </c>
      <c r="D330" s="86" t="s">
        <v>1027</v>
      </c>
      <c r="E330" s="84" t="s">
        <v>1010</v>
      </c>
      <c r="F330" s="94">
        <v>200010150633600</v>
      </c>
      <c r="G330" s="111">
        <v>41226.9</v>
      </c>
      <c r="H330" s="90">
        <f t="shared" si="17"/>
        <v>39624.863517251746</v>
      </c>
      <c r="I330" s="55">
        <v>6</v>
      </c>
      <c r="J330" s="56">
        <f t="shared" si="22"/>
        <v>39624.863517251746</v>
      </c>
      <c r="K330" s="69">
        <f t="shared" si="18"/>
        <v>0</v>
      </c>
      <c r="L330" s="91">
        <v>96</v>
      </c>
      <c r="M330" s="71">
        <f t="shared" si="19"/>
        <v>38039.86897656168</v>
      </c>
      <c r="N330" s="56">
        <f t="shared" si="20"/>
        <v>1584.9945406900661</v>
      </c>
      <c r="O330" s="92"/>
      <c r="P330" s="79">
        <v>1000</v>
      </c>
      <c r="Q330" s="93">
        <f t="shared" si="21"/>
        <v>39039.86897656168</v>
      </c>
      <c r="R330" s="47"/>
      <c r="S330" s="47"/>
    </row>
    <row r="331" spans="1:19" s="39" customFormat="1" ht="15.75" customHeight="1">
      <c r="A331" s="44" t="s">
        <v>806</v>
      </c>
      <c r="B331" s="84" t="s">
        <v>1170</v>
      </c>
      <c r="C331" s="85" t="s">
        <v>1026</v>
      </c>
      <c r="D331" s="86" t="s">
        <v>1027</v>
      </c>
      <c r="E331" s="84" t="s">
        <v>1010</v>
      </c>
      <c r="F331" s="94">
        <v>200010150590167</v>
      </c>
      <c r="G331" s="111">
        <v>33422.03</v>
      </c>
      <c r="H331" s="90">
        <f t="shared" si="17"/>
        <v>32123.283031697585</v>
      </c>
      <c r="I331" s="55">
        <v>6</v>
      </c>
      <c r="J331" s="56">
        <f t="shared" si="22"/>
        <v>32123.283031697589</v>
      </c>
      <c r="K331" s="69">
        <f t="shared" si="18"/>
        <v>0</v>
      </c>
      <c r="L331" s="91">
        <v>95</v>
      </c>
      <c r="M331" s="71">
        <f t="shared" si="19"/>
        <v>30517.11888011271</v>
      </c>
      <c r="N331" s="56">
        <f t="shared" si="20"/>
        <v>1606.1641515848787</v>
      </c>
      <c r="O331" s="92"/>
      <c r="P331" s="71">
        <v>2000</v>
      </c>
      <c r="Q331" s="93">
        <f t="shared" si="21"/>
        <v>32517.11888011271</v>
      </c>
      <c r="R331" s="47"/>
      <c r="S331" s="47"/>
    </row>
    <row r="332" spans="1:19" s="39" customFormat="1" ht="15.75" customHeight="1">
      <c r="A332" s="44" t="s">
        <v>807</v>
      </c>
      <c r="B332" s="84" t="s">
        <v>344</v>
      </c>
      <c r="C332" s="85" t="s">
        <v>1026</v>
      </c>
      <c r="D332" s="86" t="s">
        <v>1027</v>
      </c>
      <c r="E332" s="84" t="s">
        <v>1010</v>
      </c>
      <c r="F332" s="94">
        <v>200010150589903</v>
      </c>
      <c r="G332" s="111">
        <v>38639.35</v>
      </c>
      <c r="H332" s="90">
        <f t="shared" si="17"/>
        <v>37137.863146278796</v>
      </c>
      <c r="I332" s="55">
        <v>6</v>
      </c>
      <c r="J332" s="56">
        <f t="shared" si="22"/>
        <v>37137.863146278796</v>
      </c>
      <c r="K332" s="69">
        <f t="shared" si="18"/>
        <v>0</v>
      </c>
      <c r="L332" s="91">
        <v>97</v>
      </c>
      <c r="M332" s="71">
        <f t="shared" si="19"/>
        <v>36023.727251890436</v>
      </c>
      <c r="N332" s="56">
        <f t="shared" si="20"/>
        <v>1114.1358943883606</v>
      </c>
      <c r="O332" s="92"/>
      <c r="P332" s="79">
        <v>1000</v>
      </c>
      <c r="Q332" s="93">
        <f t="shared" si="21"/>
        <v>37023.727251890436</v>
      </c>
      <c r="R332" s="47"/>
      <c r="S332" s="47"/>
    </row>
    <row r="333" spans="1:19" s="39" customFormat="1" ht="15.75" customHeight="1">
      <c r="A333" s="44" t="s">
        <v>808</v>
      </c>
      <c r="B333" s="84" t="s">
        <v>345</v>
      </c>
      <c r="C333" s="85" t="s">
        <v>1026</v>
      </c>
      <c r="D333" s="86" t="s">
        <v>1027</v>
      </c>
      <c r="E333" s="84" t="s">
        <v>1010</v>
      </c>
      <c r="F333" s="94">
        <v>200010150589916</v>
      </c>
      <c r="G333" s="111">
        <v>41226.9</v>
      </c>
      <c r="H333" s="90">
        <f t="shared" ref="H333:H396" si="23">+G333*C$9/100</f>
        <v>39624.863517251746</v>
      </c>
      <c r="I333" s="55">
        <v>6</v>
      </c>
      <c r="J333" s="56">
        <f t="shared" si="22"/>
        <v>39624.863517251746</v>
      </c>
      <c r="K333" s="69">
        <f t="shared" si="18"/>
        <v>0</v>
      </c>
      <c r="L333" s="91">
        <v>100</v>
      </c>
      <c r="M333" s="71">
        <f t="shared" si="19"/>
        <v>39624.863517251746</v>
      </c>
      <c r="N333" s="56">
        <f t="shared" si="20"/>
        <v>0</v>
      </c>
      <c r="O333" s="92" t="s">
        <v>1185</v>
      </c>
      <c r="P333" s="79">
        <v>1316.6</v>
      </c>
      <c r="Q333" s="93">
        <f t="shared" si="21"/>
        <v>40941.463517251745</v>
      </c>
      <c r="R333" s="47"/>
      <c r="S333" s="47"/>
    </row>
    <row r="334" spans="1:19" s="39" customFormat="1" ht="15.75" customHeight="1">
      <c r="A334" s="44" t="s">
        <v>809</v>
      </c>
      <c r="B334" s="84" t="s">
        <v>1038</v>
      </c>
      <c r="C334" s="85" t="s">
        <v>1026</v>
      </c>
      <c r="D334" s="86" t="s">
        <v>1027</v>
      </c>
      <c r="E334" s="84" t="s">
        <v>1010</v>
      </c>
      <c r="F334" s="94">
        <v>200012320264684</v>
      </c>
      <c r="G334" s="111">
        <v>33422.03</v>
      </c>
      <c r="H334" s="90">
        <f t="shared" si="23"/>
        <v>32123.283031697585</v>
      </c>
      <c r="I334" s="55">
        <v>6</v>
      </c>
      <c r="J334" s="56">
        <f t="shared" si="22"/>
        <v>32123.283031697589</v>
      </c>
      <c r="K334" s="69">
        <f t="shared" si="18"/>
        <v>0</v>
      </c>
      <c r="L334" s="91">
        <v>98</v>
      </c>
      <c r="M334" s="71">
        <f t="shared" si="19"/>
        <v>31480.817371063637</v>
      </c>
      <c r="N334" s="56">
        <f t="shared" si="20"/>
        <v>642.46566063395221</v>
      </c>
      <c r="O334" s="92"/>
      <c r="P334" s="79">
        <v>1000</v>
      </c>
      <c r="Q334" s="93">
        <f t="shared" si="21"/>
        <v>32480.817371063637</v>
      </c>
      <c r="R334" s="47"/>
      <c r="S334" s="47"/>
    </row>
    <row r="335" spans="1:19" s="39" customFormat="1" ht="15.75" customHeight="1">
      <c r="A335" s="44" t="s">
        <v>810</v>
      </c>
      <c r="B335" s="84" t="s">
        <v>346</v>
      </c>
      <c r="C335" s="85" t="s">
        <v>1026</v>
      </c>
      <c r="D335" s="86" t="s">
        <v>1027</v>
      </c>
      <c r="E335" s="84" t="s">
        <v>1010</v>
      </c>
      <c r="F335" s="94">
        <v>200010150595175</v>
      </c>
      <c r="G335" s="106">
        <v>33422.03</v>
      </c>
      <c r="H335" s="90">
        <f t="shared" si="23"/>
        <v>32123.283031697585</v>
      </c>
      <c r="I335" s="55">
        <v>6</v>
      </c>
      <c r="J335" s="56">
        <f t="shared" si="22"/>
        <v>32123.283031697589</v>
      </c>
      <c r="K335" s="69">
        <f t="shared" si="18"/>
        <v>0</v>
      </c>
      <c r="L335" s="91">
        <v>93</v>
      </c>
      <c r="M335" s="71">
        <f t="shared" si="19"/>
        <v>29874.653219478758</v>
      </c>
      <c r="N335" s="56">
        <f t="shared" si="20"/>
        <v>2248.6298122188309</v>
      </c>
      <c r="O335" s="92"/>
      <c r="P335" s="71">
        <v>1776.15</v>
      </c>
      <c r="Q335" s="93">
        <f t="shared" si="21"/>
        <v>31650.803219478759</v>
      </c>
      <c r="R335" s="47"/>
      <c r="S335" s="47"/>
    </row>
    <row r="336" spans="1:19" s="39" customFormat="1" ht="15.75" customHeight="1">
      <c r="A336" s="44" t="s">
        <v>811</v>
      </c>
      <c r="B336" s="84" t="s">
        <v>347</v>
      </c>
      <c r="C336" s="85" t="s">
        <v>1026</v>
      </c>
      <c r="D336" s="86" t="s">
        <v>1027</v>
      </c>
      <c r="E336" s="84" t="s">
        <v>1010</v>
      </c>
      <c r="F336" s="94">
        <v>200013200103473</v>
      </c>
      <c r="G336" s="111">
        <v>33422.03</v>
      </c>
      <c r="H336" s="90">
        <f t="shared" si="23"/>
        <v>32123.283031697585</v>
      </c>
      <c r="I336" s="55">
        <v>6</v>
      </c>
      <c r="J336" s="56">
        <f t="shared" si="22"/>
        <v>32123.283031697589</v>
      </c>
      <c r="K336" s="69">
        <f t="shared" si="18"/>
        <v>0</v>
      </c>
      <c r="L336" s="91">
        <v>96</v>
      </c>
      <c r="M336" s="71">
        <f t="shared" si="19"/>
        <v>30838.351710429684</v>
      </c>
      <c r="N336" s="56">
        <f t="shared" si="20"/>
        <v>1284.9313212679044</v>
      </c>
      <c r="O336" s="92"/>
      <c r="P336" s="79">
        <v>1000</v>
      </c>
      <c r="Q336" s="93">
        <f t="shared" si="21"/>
        <v>31838.351710429684</v>
      </c>
      <c r="R336" s="47"/>
      <c r="S336" s="47"/>
    </row>
    <row r="337" spans="1:19" s="39" customFormat="1" ht="15.75" customHeight="1">
      <c r="A337" s="44" t="s">
        <v>812</v>
      </c>
      <c r="B337" s="84" t="s">
        <v>348</v>
      </c>
      <c r="C337" s="85" t="s">
        <v>1026</v>
      </c>
      <c r="D337" s="86" t="s">
        <v>1027</v>
      </c>
      <c r="E337" s="84" t="s">
        <v>1010</v>
      </c>
      <c r="F337" s="94">
        <v>200010150595146</v>
      </c>
      <c r="G337" s="111">
        <v>41226.9</v>
      </c>
      <c r="H337" s="90">
        <f t="shared" si="23"/>
        <v>39624.863517251746</v>
      </c>
      <c r="I337" s="55">
        <v>6</v>
      </c>
      <c r="J337" s="56">
        <f t="shared" si="22"/>
        <v>39624.863517251746</v>
      </c>
      <c r="K337" s="69">
        <f t="shared" si="18"/>
        <v>0</v>
      </c>
      <c r="L337" s="91">
        <v>98</v>
      </c>
      <c r="M337" s="71">
        <f t="shared" si="19"/>
        <v>38832.366246906713</v>
      </c>
      <c r="N337" s="56">
        <f t="shared" si="20"/>
        <v>792.49727034503303</v>
      </c>
      <c r="O337" s="92"/>
      <c r="P337" s="79">
        <v>1000</v>
      </c>
      <c r="Q337" s="93">
        <f t="shared" si="21"/>
        <v>39832.366246906713</v>
      </c>
      <c r="R337" s="47"/>
      <c r="S337" s="47"/>
    </row>
    <row r="338" spans="1:19" s="39" customFormat="1" ht="15.75" customHeight="1">
      <c r="A338" s="44" t="s">
        <v>813</v>
      </c>
      <c r="B338" s="84" t="s">
        <v>349</v>
      </c>
      <c r="C338" s="85" t="s">
        <v>1026</v>
      </c>
      <c r="D338" s="86" t="s">
        <v>1027</v>
      </c>
      <c r="E338" s="84" t="s">
        <v>1010</v>
      </c>
      <c r="F338" s="94">
        <v>200010150605308</v>
      </c>
      <c r="G338" s="111">
        <v>33422.03</v>
      </c>
      <c r="H338" s="90">
        <f t="shared" si="23"/>
        <v>32123.283031697585</v>
      </c>
      <c r="I338" s="55">
        <v>6</v>
      </c>
      <c r="J338" s="56">
        <f t="shared" si="22"/>
        <v>32123.283031697589</v>
      </c>
      <c r="K338" s="69">
        <f t="shared" si="18"/>
        <v>0</v>
      </c>
      <c r="L338" s="91">
        <v>100</v>
      </c>
      <c r="M338" s="71">
        <f t="shared" si="19"/>
        <v>32123.283031697589</v>
      </c>
      <c r="N338" s="56">
        <f t="shared" si="20"/>
        <v>0</v>
      </c>
      <c r="O338" s="92" t="s">
        <v>1185</v>
      </c>
      <c r="P338" s="79">
        <v>1067.3499999999999</v>
      </c>
      <c r="Q338" s="93">
        <f t="shared" si="21"/>
        <v>33190.633031697587</v>
      </c>
      <c r="R338" s="47"/>
      <c r="S338" s="47"/>
    </row>
    <row r="339" spans="1:19" s="39" customFormat="1" ht="15.75" customHeight="1">
      <c r="A339" s="44" t="s">
        <v>814</v>
      </c>
      <c r="B339" s="84" t="s">
        <v>350</v>
      </c>
      <c r="C339" s="85" t="s">
        <v>1026</v>
      </c>
      <c r="D339" s="86" t="s">
        <v>1027</v>
      </c>
      <c r="E339" s="84" t="s">
        <v>1010</v>
      </c>
      <c r="F339" s="94">
        <v>200010150605311</v>
      </c>
      <c r="G339" s="111">
        <v>33422.03</v>
      </c>
      <c r="H339" s="90">
        <f t="shared" si="23"/>
        <v>32123.283031697585</v>
      </c>
      <c r="I339" s="55">
        <v>6</v>
      </c>
      <c r="J339" s="56">
        <f t="shared" si="22"/>
        <v>32123.283031697589</v>
      </c>
      <c r="K339" s="69">
        <f t="shared" si="18"/>
        <v>0</v>
      </c>
      <c r="L339" s="91">
        <v>100</v>
      </c>
      <c r="M339" s="71">
        <f t="shared" si="19"/>
        <v>32123.283031697589</v>
      </c>
      <c r="N339" s="56">
        <f t="shared" si="20"/>
        <v>0</v>
      </c>
      <c r="O339" s="92" t="s">
        <v>1185</v>
      </c>
      <c r="P339" s="79">
        <v>1067.3499999999999</v>
      </c>
      <c r="Q339" s="93">
        <f t="shared" si="21"/>
        <v>33190.633031697587</v>
      </c>
      <c r="R339" s="47"/>
      <c r="S339" s="47"/>
    </row>
    <row r="340" spans="1:19" s="39" customFormat="1" ht="15.75" customHeight="1">
      <c r="A340" s="44" t="s">
        <v>815</v>
      </c>
      <c r="B340" s="84" t="s">
        <v>351</v>
      </c>
      <c r="C340" s="85" t="s">
        <v>1026</v>
      </c>
      <c r="D340" s="86" t="s">
        <v>1027</v>
      </c>
      <c r="E340" s="84" t="s">
        <v>1010</v>
      </c>
      <c r="F340" s="94">
        <v>200010150605269</v>
      </c>
      <c r="G340" s="111">
        <v>33422.03</v>
      </c>
      <c r="H340" s="90">
        <f t="shared" si="23"/>
        <v>32123.283031697585</v>
      </c>
      <c r="I340" s="55">
        <v>6</v>
      </c>
      <c r="J340" s="56">
        <f t="shared" si="22"/>
        <v>32123.283031697589</v>
      </c>
      <c r="K340" s="69">
        <f t="shared" si="18"/>
        <v>0</v>
      </c>
      <c r="L340" s="91">
        <v>96</v>
      </c>
      <c r="M340" s="71">
        <f t="shared" si="19"/>
        <v>30838.351710429684</v>
      </c>
      <c r="N340" s="56">
        <f t="shared" si="20"/>
        <v>1284.9313212679044</v>
      </c>
      <c r="O340" s="92"/>
      <c r="P340" s="79">
        <v>1000</v>
      </c>
      <c r="Q340" s="93">
        <f t="shared" si="21"/>
        <v>31838.351710429684</v>
      </c>
      <c r="R340" s="47"/>
      <c r="S340" s="47"/>
    </row>
    <row r="341" spans="1:19" s="39" customFormat="1" ht="15.75" customHeight="1">
      <c r="A341" s="44" t="s">
        <v>816</v>
      </c>
      <c r="B341" s="84" t="s">
        <v>352</v>
      </c>
      <c r="C341" s="85" t="s">
        <v>1026</v>
      </c>
      <c r="D341" s="86" t="s">
        <v>1027</v>
      </c>
      <c r="E341" s="84" t="s">
        <v>1010</v>
      </c>
      <c r="F341" s="94">
        <v>200010150624279</v>
      </c>
      <c r="G341" s="111">
        <v>41226.9</v>
      </c>
      <c r="H341" s="90">
        <f t="shared" si="23"/>
        <v>39624.863517251746</v>
      </c>
      <c r="I341" s="55">
        <v>6</v>
      </c>
      <c r="J341" s="56">
        <f t="shared" si="22"/>
        <v>39624.863517251746</v>
      </c>
      <c r="K341" s="69">
        <f t="shared" si="18"/>
        <v>0</v>
      </c>
      <c r="L341" s="91">
        <v>98</v>
      </c>
      <c r="M341" s="71">
        <f t="shared" si="19"/>
        <v>38832.366246906713</v>
      </c>
      <c r="N341" s="56">
        <f t="shared" si="20"/>
        <v>792.49727034503303</v>
      </c>
      <c r="O341" s="92"/>
      <c r="P341" s="79">
        <v>1000</v>
      </c>
      <c r="Q341" s="93">
        <f t="shared" si="21"/>
        <v>39832.366246906713</v>
      </c>
      <c r="R341" s="47"/>
      <c r="S341" s="47"/>
    </row>
    <row r="342" spans="1:19" s="39" customFormat="1" ht="15.75" customHeight="1">
      <c r="A342" s="44" t="s">
        <v>817</v>
      </c>
      <c r="B342" s="84" t="s">
        <v>353</v>
      </c>
      <c r="C342" s="85" t="s">
        <v>1026</v>
      </c>
      <c r="D342" s="86" t="s">
        <v>1027</v>
      </c>
      <c r="E342" s="84" t="s">
        <v>1010</v>
      </c>
      <c r="F342" s="94">
        <v>200010150624240</v>
      </c>
      <c r="G342" s="111">
        <v>41226.9</v>
      </c>
      <c r="H342" s="90">
        <f t="shared" si="23"/>
        <v>39624.863517251746</v>
      </c>
      <c r="I342" s="55">
        <v>6</v>
      </c>
      <c r="J342" s="56">
        <f t="shared" si="22"/>
        <v>39624.863517251746</v>
      </c>
      <c r="K342" s="69">
        <f t="shared" si="18"/>
        <v>0</v>
      </c>
      <c r="L342" s="91">
        <v>96</v>
      </c>
      <c r="M342" s="71">
        <f t="shared" si="19"/>
        <v>38039.86897656168</v>
      </c>
      <c r="N342" s="56">
        <f t="shared" si="20"/>
        <v>1584.9945406900661</v>
      </c>
      <c r="O342" s="92"/>
      <c r="P342" s="79">
        <v>1000</v>
      </c>
      <c r="Q342" s="93">
        <f t="shared" si="21"/>
        <v>39039.86897656168</v>
      </c>
      <c r="R342" s="47"/>
      <c r="S342" s="47"/>
    </row>
    <row r="343" spans="1:19" s="39" customFormat="1" ht="15.75" customHeight="1">
      <c r="A343" s="44" t="s">
        <v>818</v>
      </c>
      <c r="B343" s="84" t="s">
        <v>354</v>
      </c>
      <c r="C343" s="85" t="s">
        <v>1026</v>
      </c>
      <c r="D343" s="86" t="s">
        <v>1027</v>
      </c>
      <c r="E343" s="84" t="s">
        <v>1010</v>
      </c>
      <c r="F343" s="94">
        <v>200010150624208</v>
      </c>
      <c r="G343" s="111">
        <v>41226.9</v>
      </c>
      <c r="H343" s="90">
        <f t="shared" si="23"/>
        <v>39624.863517251746</v>
      </c>
      <c r="I343" s="55">
        <v>6</v>
      </c>
      <c r="J343" s="56">
        <f t="shared" si="22"/>
        <v>39624.863517251746</v>
      </c>
      <c r="K343" s="69">
        <f t="shared" si="18"/>
        <v>0</v>
      </c>
      <c r="L343" s="91">
        <v>96</v>
      </c>
      <c r="M343" s="71">
        <f t="shared" si="19"/>
        <v>38039.86897656168</v>
      </c>
      <c r="N343" s="56">
        <f t="shared" si="20"/>
        <v>1584.9945406900661</v>
      </c>
      <c r="O343" s="92"/>
      <c r="P343" s="79">
        <v>1000</v>
      </c>
      <c r="Q343" s="93">
        <f t="shared" si="21"/>
        <v>39039.86897656168</v>
      </c>
      <c r="R343" s="47"/>
      <c r="S343" s="47"/>
    </row>
    <row r="344" spans="1:19" s="39" customFormat="1" ht="15.75" customHeight="1">
      <c r="A344" s="44" t="s">
        <v>819</v>
      </c>
      <c r="B344" s="84" t="s">
        <v>355</v>
      </c>
      <c r="C344" s="85" t="s">
        <v>1026</v>
      </c>
      <c r="D344" s="86" t="s">
        <v>1027</v>
      </c>
      <c r="E344" s="84" t="s">
        <v>1010</v>
      </c>
      <c r="F344" s="94">
        <v>200010150632287</v>
      </c>
      <c r="G344" s="111">
        <v>33422.03</v>
      </c>
      <c r="H344" s="90">
        <f t="shared" si="23"/>
        <v>32123.283031697585</v>
      </c>
      <c r="I344" s="55">
        <v>6</v>
      </c>
      <c r="J344" s="56">
        <f t="shared" si="22"/>
        <v>32123.283031697589</v>
      </c>
      <c r="K344" s="69">
        <f t="shared" si="18"/>
        <v>0</v>
      </c>
      <c r="L344" s="91">
        <v>96</v>
      </c>
      <c r="M344" s="71">
        <f t="shared" si="19"/>
        <v>30838.351710429684</v>
      </c>
      <c r="N344" s="56">
        <f t="shared" si="20"/>
        <v>1284.9313212679044</v>
      </c>
      <c r="O344" s="92"/>
      <c r="P344" s="79">
        <v>1000</v>
      </c>
      <c r="Q344" s="93">
        <f t="shared" si="21"/>
        <v>31838.351710429684</v>
      </c>
      <c r="R344" s="47"/>
      <c r="S344" s="47"/>
    </row>
    <row r="345" spans="1:19" s="39" customFormat="1" ht="15.75" customHeight="1">
      <c r="A345" s="44" t="s">
        <v>820</v>
      </c>
      <c r="B345" s="84" t="s">
        <v>356</v>
      </c>
      <c r="C345" s="85" t="s">
        <v>1026</v>
      </c>
      <c r="D345" s="86" t="s">
        <v>1027</v>
      </c>
      <c r="E345" s="84" t="s">
        <v>1010</v>
      </c>
      <c r="F345" s="94">
        <v>200010150632135</v>
      </c>
      <c r="G345" s="106">
        <v>41226.9</v>
      </c>
      <c r="H345" s="90">
        <f t="shared" si="23"/>
        <v>39624.863517251746</v>
      </c>
      <c r="I345" s="55">
        <v>6</v>
      </c>
      <c r="J345" s="56">
        <f t="shared" si="22"/>
        <v>39624.863517251746</v>
      </c>
      <c r="K345" s="69">
        <f t="shared" si="18"/>
        <v>0</v>
      </c>
      <c r="L345" s="91">
        <v>100</v>
      </c>
      <c r="M345" s="71">
        <f t="shared" si="19"/>
        <v>39624.863517251746</v>
      </c>
      <c r="N345" s="56">
        <f t="shared" si="20"/>
        <v>0</v>
      </c>
      <c r="O345" s="92" t="s">
        <v>1185</v>
      </c>
      <c r="P345" s="79">
        <v>1316.6</v>
      </c>
      <c r="Q345" s="93">
        <f t="shared" si="21"/>
        <v>40941.463517251745</v>
      </c>
      <c r="R345" s="47"/>
      <c r="S345" s="47"/>
    </row>
    <row r="346" spans="1:19" s="39" customFormat="1" ht="15.75" customHeight="1">
      <c r="A346" s="44" t="s">
        <v>821</v>
      </c>
      <c r="B346" s="84" t="s">
        <v>357</v>
      </c>
      <c r="C346" s="85" t="s">
        <v>1026</v>
      </c>
      <c r="D346" s="86" t="s">
        <v>1027</v>
      </c>
      <c r="E346" s="84" t="s">
        <v>1010</v>
      </c>
      <c r="F346" s="94">
        <v>200010150639426</v>
      </c>
      <c r="G346" s="111">
        <v>33422.03</v>
      </c>
      <c r="H346" s="90">
        <f t="shared" si="23"/>
        <v>32123.283031697585</v>
      </c>
      <c r="I346" s="55">
        <v>6</v>
      </c>
      <c r="J346" s="56">
        <f t="shared" si="22"/>
        <v>32123.283031697589</v>
      </c>
      <c r="K346" s="69">
        <f t="shared" si="18"/>
        <v>0</v>
      </c>
      <c r="L346" s="91">
        <v>93</v>
      </c>
      <c r="M346" s="71">
        <f t="shared" si="19"/>
        <v>29874.653219478758</v>
      </c>
      <c r="N346" s="56">
        <f t="shared" si="20"/>
        <v>2248.6298122188309</v>
      </c>
      <c r="O346" s="92"/>
      <c r="P346" s="71">
        <v>3000</v>
      </c>
      <c r="Q346" s="93">
        <f t="shared" si="21"/>
        <v>32874.653219478758</v>
      </c>
      <c r="R346" s="47"/>
      <c r="S346" s="47"/>
    </row>
    <row r="347" spans="1:19" s="39" customFormat="1" ht="15.75" customHeight="1">
      <c r="A347" s="44" t="s">
        <v>822</v>
      </c>
      <c r="B347" s="84" t="s">
        <v>358</v>
      </c>
      <c r="C347" s="85" t="s">
        <v>1026</v>
      </c>
      <c r="D347" s="86" t="s">
        <v>1027</v>
      </c>
      <c r="E347" s="84" t="s">
        <v>1010</v>
      </c>
      <c r="F347" s="94">
        <v>200010150642934</v>
      </c>
      <c r="G347" s="106">
        <v>33422.03</v>
      </c>
      <c r="H347" s="90">
        <f t="shared" si="23"/>
        <v>32123.283031697585</v>
      </c>
      <c r="I347" s="55">
        <v>6</v>
      </c>
      <c r="J347" s="56">
        <f t="shared" si="22"/>
        <v>32123.283031697589</v>
      </c>
      <c r="K347" s="69">
        <f t="shared" si="18"/>
        <v>0</v>
      </c>
      <c r="L347" s="91">
        <v>96</v>
      </c>
      <c r="M347" s="71">
        <f t="shared" si="19"/>
        <v>30838.351710429684</v>
      </c>
      <c r="N347" s="56">
        <f t="shared" si="20"/>
        <v>1284.9313212679044</v>
      </c>
      <c r="O347" s="92"/>
      <c r="P347" s="79">
        <v>1000</v>
      </c>
      <c r="Q347" s="93">
        <f t="shared" si="21"/>
        <v>31838.351710429684</v>
      </c>
      <c r="R347" s="47"/>
      <c r="S347" s="47"/>
    </row>
    <row r="348" spans="1:19" s="39" customFormat="1" ht="15.75" customHeight="1">
      <c r="A348" s="44" t="s">
        <v>823</v>
      </c>
      <c r="B348" s="84" t="s">
        <v>359</v>
      </c>
      <c r="C348" s="85" t="s">
        <v>1026</v>
      </c>
      <c r="D348" s="86" t="s">
        <v>1027</v>
      </c>
      <c r="E348" s="84" t="s">
        <v>1010</v>
      </c>
      <c r="F348" s="94">
        <v>200010150584995</v>
      </c>
      <c r="G348" s="102">
        <v>40800.5</v>
      </c>
      <c r="H348" s="90">
        <f t="shared" si="23"/>
        <v>39215.032998736984</v>
      </c>
      <c r="I348" s="55">
        <v>6</v>
      </c>
      <c r="J348" s="56">
        <f t="shared" si="22"/>
        <v>39215.032998736984</v>
      </c>
      <c r="K348" s="69">
        <f t="shared" si="18"/>
        <v>0</v>
      </c>
      <c r="L348" s="91">
        <v>100</v>
      </c>
      <c r="M348" s="71">
        <f t="shared" si="19"/>
        <v>39215.032998736984</v>
      </c>
      <c r="N348" s="56">
        <f t="shared" si="20"/>
        <v>0</v>
      </c>
      <c r="O348" s="92" t="s">
        <v>1185</v>
      </c>
      <c r="P348" s="79">
        <v>1302.98</v>
      </c>
      <c r="Q348" s="93">
        <f t="shared" si="21"/>
        <v>40518.012998736987</v>
      </c>
      <c r="R348" s="47"/>
      <c r="S348" s="47"/>
    </row>
    <row r="349" spans="1:19" s="39" customFormat="1" ht="15.75" customHeight="1">
      <c r="A349" s="44" t="s">
        <v>824</v>
      </c>
      <c r="B349" s="84" t="s">
        <v>360</v>
      </c>
      <c r="C349" s="85" t="s">
        <v>1026</v>
      </c>
      <c r="D349" s="86" t="s">
        <v>1027</v>
      </c>
      <c r="E349" s="84" t="s">
        <v>1010</v>
      </c>
      <c r="F349" s="94">
        <v>200010150609485</v>
      </c>
      <c r="G349" s="102">
        <v>40800.5</v>
      </c>
      <c r="H349" s="90">
        <f t="shared" si="23"/>
        <v>39215.032998736984</v>
      </c>
      <c r="I349" s="55">
        <v>6</v>
      </c>
      <c r="J349" s="56">
        <f t="shared" si="22"/>
        <v>39215.032998736984</v>
      </c>
      <c r="K349" s="69">
        <f t="shared" si="18"/>
        <v>0</v>
      </c>
      <c r="L349" s="91">
        <v>100</v>
      </c>
      <c r="M349" s="71">
        <f t="shared" si="19"/>
        <v>39215.032998736984</v>
      </c>
      <c r="N349" s="56">
        <f t="shared" si="20"/>
        <v>0</v>
      </c>
      <c r="O349" s="92" t="s">
        <v>1185</v>
      </c>
      <c r="P349" s="79">
        <v>1302.98</v>
      </c>
      <c r="Q349" s="93">
        <f t="shared" si="21"/>
        <v>40518.012998736987</v>
      </c>
      <c r="R349" s="47"/>
      <c r="S349" s="47"/>
    </row>
    <row r="350" spans="1:19" s="39" customFormat="1" ht="15.75" customHeight="1">
      <c r="A350" s="44" t="s">
        <v>825</v>
      </c>
      <c r="B350" s="84" t="s">
        <v>361</v>
      </c>
      <c r="C350" s="85" t="s">
        <v>1026</v>
      </c>
      <c r="D350" s="86" t="s">
        <v>1027</v>
      </c>
      <c r="E350" s="84" t="s">
        <v>1010</v>
      </c>
      <c r="F350" s="94">
        <v>200010150584500</v>
      </c>
      <c r="G350" s="111">
        <v>33422.03</v>
      </c>
      <c r="H350" s="90">
        <f t="shared" si="23"/>
        <v>32123.283031697585</v>
      </c>
      <c r="I350" s="55">
        <v>6</v>
      </c>
      <c r="J350" s="56">
        <f t="shared" si="22"/>
        <v>32123.283031697589</v>
      </c>
      <c r="K350" s="69">
        <f t="shared" si="18"/>
        <v>0</v>
      </c>
      <c r="L350" s="91">
        <v>100</v>
      </c>
      <c r="M350" s="71">
        <f t="shared" si="19"/>
        <v>32123.283031697589</v>
      </c>
      <c r="N350" s="56">
        <f t="shared" si="20"/>
        <v>0</v>
      </c>
      <c r="O350" s="92" t="s">
        <v>1185</v>
      </c>
      <c r="P350" s="79">
        <v>1067.3499999999999</v>
      </c>
      <c r="Q350" s="93">
        <f t="shared" si="21"/>
        <v>33190.633031697587</v>
      </c>
      <c r="R350" s="47"/>
      <c r="S350" s="47"/>
    </row>
    <row r="351" spans="1:19" s="39" customFormat="1" ht="15.75" customHeight="1">
      <c r="A351" s="44" t="s">
        <v>826</v>
      </c>
      <c r="B351" s="84" t="s">
        <v>362</v>
      </c>
      <c r="C351" s="85" t="s">
        <v>1026</v>
      </c>
      <c r="D351" s="86" t="s">
        <v>1027</v>
      </c>
      <c r="E351" s="84" t="s">
        <v>1010</v>
      </c>
      <c r="F351" s="94">
        <v>200010150585253</v>
      </c>
      <c r="G351" s="102">
        <v>33422.03</v>
      </c>
      <c r="H351" s="90">
        <f t="shared" si="23"/>
        <v>32123.283031697585</v>
      </c>
      <c r="I351" s="55">
        <v>6</v>
      </c>
      <c r="J351" s="56">
        <f t="shared" si="22"/>
        <v>32123.283031697589</v>
      </c>
      <c r="K351" s="69">
        <f t="shared" si="18"/>
        <v>0</v>
      </c>
      <c r="L351" s="91">
        <v>100</v>
      </c>
      <c r="M351" s="71">
        <f t="shared" si="19"/>
        <v>32123.283031697589</v>
      </c>
      <c r="N351" s="56">
        <f t="shared" si="20"/>
        <v>0</v>
      </c>
      <c r="O351" s="92" t="s">
        <v>1185</v>
      </c>
      <c r="P351" s="79">
        <v>1067.3499999999999</v>
      </c>
      <c r="Q351" s="93">
        <f t="shared" si="21"/>
        <v>33190.633031697587</v>
      </c>
      <c r="R351" s="47"/>
      <c r="S351" s="47"/>
    </row>
    <row r="352" spans="1:19" s="39" customFormat="1" ht="15.75" customHeight="1">
      <c r="A352" s="44" t="s">
        <v>827</v>
      </c>
      <c r="B352" s="84" t="s">
        <v>363</v>
      </c>
      <c r="C352" s="85" t="s">
        <v>1026</v>
      </c>
      <c r="D352" s="86" t="s">
        <v>1027</v>
      </c>
      <c r="E352" s="84" t="s">
        <v>1010</v>
      </c>
      <c r="F352" s="94">
        <v>200010150584678</v>
      </c>
      <c r="G352" s="111">
        <v>41226.9</v>
      </c>
      <c r="H352" s="90">
        <f t="shared" si="23"/>
        <v>39624.863517251746</v>
      </c>
      <c r="I352" s="55">
        <v>6</v>
      </c>
      <c r="J352" s="56">
        <f t="shared" si="22"/>
        <v>39624.863517251746</v>
      </c>
      <c r="K352" s="69">
        <f t="shared" si="18"/>
        <v>0</v>
      </c>
      <c r="L352" s="91">
        <v>100</v>
      </c>
      <c r="M352" s="71">
        <f t="shared" si="19"/>
        <v>39624.863517251746</v>
      </c>
      <c r="N352" s="56">
        <f t="shared" si="20"/>
        <v>0</v>
      </c>
      <c r="O352" s="92" t="s">
        <v>1185</v>
      </c>
      <c r="P352" s="79">
        <v>1316.6</v>
      </c>
      <c r="Q352" s="93">
        <f t="shared" si="21"/>
        <v>40941.463517251745</v>
      </c>
      <c r="R352" s="47"/>
      <c r="S352" s="47"/>
    </row>
    <row r="353" spans="1:19" s="39" customFormat="1" ht="15.75" customHeight="1">
      <c r="A353" s="44" t="s">
        <v>828</v>
      </c>
      <c r="B353" s="84" t="s">
        <v>364</v>
      </c>
      <c r="C353" s="85" t="s">
        <v>1026</v>
      </c>
      <c r="D353" s="86" t="s">
        <v>1027</v>
      </c>
      <c r="E353" s="84" t="s">
        <v>1010</v>
      </c>
      <c r="F353" s="94">
        <v>200010150624046</v>
      </c>
      <c r="G353" s="111">
        <v>41226.9</v>
      </c>
      <c r="H353" s="90">
        <f t="shared" si="23"/>
        <v>39624.863517251746</v>
      </c>
      <c r="I353" s="55">
        <v>6</v>
      </c>
      <c r="J353" s="56">
        <f t="shared" si="22"/>
        <v>39624.863517251746</v>
      </c>
      <c r="K353" s="69">
        <f t="shared" si="18"/>
        <v>0</v>
      </c>
      <c r="L353" s="91">
        <v>96</v>
      </c>
      <c r="M353" s="71">
        <f t="shared" si="19"/>
        <v>38039.86897656168</v>
      </c>
      <c r="N353" s="56">
        <f t="shared" si="20"/>
        <v>1584.9945406900661</v>
      </c>
      <c r="O353" s="92"/>
      <c r="P353" s="79">
        <v>1000</v>
      </c>
      <c r="Q353" s="93">
        <f t="shared" si="21"/>
        <v>39039.86897656168</v>
      </c>
      <c r="R353" s="47"/>
      <c r="S353" s="47"/>
    </row>
    <row r="354" spans="1:19" s="39" customFormat="1" ht="15.75" customHeight="1">
      <c r="A354" s="44" t="s">
        <v>829</v>
      </c>
      <c r="B354" s="84" t="s">
        <v>365</v>
      </c>
      <c r="C354" s="85" t="s">
        <v>1026</v>
      </c>
      <c r="D354" s="86" t="s">
        <v>1027</v>
      </c>
      <c r="E354" s="84" t="s">
        <v>1010</v>
      </c>
      <c r="F354" s="94">
        <v>200010150584539</v>
      </c>
      <c r="G354" s="102">
        <v>38639.35</v>
      </c>
      <c r="H354" s="90">
        <f t="shared" si="23"/>
        <v>37137.863146278796</v>
      </c>
      <c r="I354" s="55">
        <v>6</v>
      </c>
      <c r="J354" s="56">
        <f t="shared" si="22"/>
        <v>37137.863146278796</v>
      </c>
      <c r="K354" s="69">
        <f t="shared" si="18"/>
        <v>0</v>
      </c>
      <c r="L354" s="91">
        <v>97</v>
      </c>
      <c r="M354" s="71">
        <f t="shared" si="19"/>
        <v>36023.727251890436</v>
      </c>
      <c r="N354" s="56">
        <f t="shared" si="20"/>
        <v>1114.1358943883606</v>
      </c>
      <c r="O354" s="92"/>
      <c r="P354" s="79">
        <v>1000</v>
      </c>
      <c r="Q354" s="93">
        <f t="shared" si="21"/>
        <v>37023.727251890436</v>
      </c>
      <c r="R354" s="47"/>
      <c r="S354" s="47"/>
    </row>
    <row r="355" spans="1:19" s="39" customFormat="1" ht="15.75" customHeight="1">
      <c r="A355" s="44" t="s">
        <v>830</v>
      </c>
      <c r="B355" s="84" t="s">
        <v>1173</v>
      </c>
      <c r="C355" s="85" t="s">
        <v>1026</v>
      </c>
      <c r="D355" s="86" t="s">
        <v>1027</v>
      </c>
      <c r="E355" s="84" t="s">
        <v>1010</v>
      </c>
      <c r="F355" s="94">
        <v>200010150587277</v>
      </c>
      <c r="G355" s="111">
        <v>38639.35</v>
      </c>
      <c r="H355" s="90">
        <f t="shared" si="23"/>
        <v>37137.863146278796</v>
      </c>
      <c r="I355" s="55">
        <v>6</v>
      </c>
      <c r="J355" s="56">
        <f t="shared" si="22"/>
        <v>37137.863146278796</v>
      </c>
      <c r="K355" s="69">
        <f t="shared" si="18"/>
        <v>0</v>
      </c>
      <c r="L355" s="91">
        <v>98</v>
      </c>
      <c r="M355" s="71">
        <f t="shared" si="19"/>
        <v>36395.105883353222</v>
      </c>
      <c r="N355" s="56">
        <f t="shared" si="20"/>
        <v>742.75726292557374</v>
      </c>
      <c r="O355" s="92"/>
      <c r="P355" s="79">
        <v>1000</v>
      </c>
      <c r="Q355" s="93">
        <f t="shared" si="21"/>
        <v>37395.105883353222</v>
      </c>
      <c r="R355" s="47"/>
      <c r="S355" s="47"/>
    </row>
    <row r="356" spans="1:19" s="39" customFormat="1" ht="15.75" customHeight="1">
      <c r="A356" s="44" t="s">
        <v>831</v>
      </c>
      <c r="B356" s="84" t="s">
        <v>366</v>
      </c>
      <c r="C356" s="85" t="s">
        <v>1026</v>
      </c>
      <c r="D356" s="86" t="s">
        <v>1027</v>
      </c>
      <c r="E356" s="84" t="s">
        <v>1010</v>
      </c>
      <c r="F356" s="94">
        <v>200010150526445</v>
      </c>
      <c r="G356" s="102">
        <v>38639.35</v>
      </c>
      <c r="H356" s="90">
        <f t="shared" si="23"/>
        <v>37137.863146278796</v>
      </c>
      <c r="I356" s="55">
        <v>6</v>
      </c>
      <c r="J356" s="56">
        <f t="shared" si="22"/>
        <v>37137.863146278796</v>
      </c>
      <c r="K356" s="69">
        <f t="shared" si="18"/>
        <v>0</v>
      </c>
      <c r="L356" s="91">
        <v>100</v>
      </c>
      <c r="M356" s="71">
        <f t="shared" si="19"/>
        <v>37137.863146278796</v>
      </c>
      <c r="N356" s="56">
        <f t="shared" si="20"/>
        <v>0</v>
      </c>
      <c r="O356" s="92" t="s">
        <v>1185</v>
      </c>
      <c r="P356" s="79">
        <v>1000</v>
      </c>
      <c r="Q356" s="93">
        <f t="shared" si="21"/>
        <v>38137.863146278796</v>
      </c>
      <c r="R356" s="47"/>
      <c r="S356" s="47"/>
    </row>
    <row r="357" spans="1:19" s="39" customFormat="1" ht="15.75" customHeight="1">
      <c r="A357" s="44" t="s">
        <v>832</v>
      </c>
      <c r="B357" s="84" t="s">
        <v>367</v>
      </c>
      <c r="C357" s="85" t="s">
        <v>1026</v>
      </c>
      <c r="D357" s="86" t="s">
        <v>1027</v>
      </c>
      <c r="E357" s="84" t="s">
        <v>1010</v>
      </c>
      <c r="F357" s="94">
        <v>200010150590154</v>
      </c>
      <c r="G357" s="102">
        <v>38187</v>
      </c>
      <c r="H357" s="90">
        <f t="shared" si="23"/>
        <v>36703.09101905048</v>
      </c>
      <c r="I357" s="55">
        <v>6</v>
      </c>
      <c r="J357" s="56">
        <f t="shared" si="22"/>
        <v>36703.09101905048</v>
      </c>
      <c r="K357" s="69">
        <f t="shared" si="18"/>
        <v>0</v>
      </c>
      <c r="L357" s="91">
        <v>96</v>
      </c>
      <c r="M357" s="71">
        <f t="shared" si="19"/>
        <v>35234.967378288464</v>
      </c>
      <c r="N357" s="56">
        <f t="shared" si="20"/>
        <v>1468.1236407620163</v>
      </c>
      <c r="O357" s="92"/>
      <c r="P357" s="79">
        <v>1123</v>
      </c>
      <c r="Q357" s="93">
        <f t="shared" si="21"/>
        <v>36357.967378288464</v>
      </c>
      <c r="R357" s="47"/>
      <c r="S357" s="47"/>
    </row>
    <row r="358" spans="1:19" s="39" customFormat="1" ht="15.75" customHeight="1">
      <c r="A358" s="44" t="s">
        <v>833</v>
      </c>
      <c r="B358" s="84" t="s">
        <v>368</v>
      </c>
      <c r="C358" s="85" t="s">
        <v>1026</v>
      </c>
      <c r="D358" s="86" t="s">
        <v>1027</v>
      </c>
      <c r="E358" s="84" t="s">
        <v>1010</v>
      </c>
      <c r="F358" s="94">
        <v>200010150613109</v>
      </c>
      <c r="G358" s="111">
        <v>41226.9</v>
      </c>
      <c r="H358" s="90">
        <f t="shared" si="23"/>
        <v>39624.863517251746</v>
      </c>
      <c r="I358" s="55">
        <v>6</v>
      </c>
      <c r="J358" s="56">
        <f t="shared" si="22"/>
        <v>39624.863517251746</v>
      </c>
      <c r="K358" s="69">
        <f t="shared" si="18"/>
        <v>0</v>
      </c>
      <c r="L358" s="91">
        <v>98</v>
      </c>
      <c r="M358" s="71">
        <f t="shared" si="19"/>
        <v>38832.366246906713</v>
      </c>
      <c r="N358" s="56">
        <f t="shared" si="20"/>
        <v>792.49727034503303</v>
      </c>
      <c r="O358" s="92"/>
      <c r="P358" s="79">
        <v>1000</v>
      </c>
      <c r="Q358" s="93">
        <f t="shared" si="21"/>
        <v>39832.366246906713</v>
      </c>
      <c r="R358" s="47"/>
      <c r="S358" s="47"/>
    </row>
    <row r="359" spans="1:19" s="39" customFormat="1" ht="15.75" customHeight="1">
      <c r="A359" s="44" t="s">
        <v>834</v>
      </c>
      <c r="B359" s="84" t="s">
        <v>369</v>
      </c>
      <c r="C359" s="85" t="s">
        <v>1026</v>
      </c>
      <c r="D359" s="86" t="s">
        <v>1027</v>
      </c>
      <c r="E359" s="84" t="s">
        <v>1010</v>
      </c>
      <c r="F359" s="94">
        <v>200010150613044</v>
      </c>
      <c r="G359" s="111">
        <v>41226.9</v>
      </c>
      <c r="H359" s="90">
        <f t="shared" si="23"/>
        <v>39624.863517251746</v>
      </c>
      <c r="I359" s="55">
        <v>6</v>
      </c>
      <c r="J359" s="56">
        <f t="shared" si="22"/>
        <v>39624.863517251746</v>
      </c>
      <c r="K359" s="69">
        <f t="shared" si="18"/>
        <v>0</v>
      </c>
      <c r="L359" s="91">
        <v>98</v>
      </c>
      <c r="M359" s="71">
        <f t="shared" si="19"/>
        <v>38832.366246906713</v>
      </c>
      <c r="N359" s="56">
        <f t="shared" si="20"/>
        <v>792.49727034503303</v>
      </c>
      <c r="O359" s="92"/>
      <c r="P359" s="79">
        <v>1000</v>
      </c>
      <c r="Q359" s="93">
        <f t="shared" si="21"/>
        <v>39832.366246906713</v>
      </c>
      <c r="R359" s="47"/>
      <c r="S359" s="47"/>
    </row>
    <row r="360" spans="1:19" s="39" customFormat="1" ht="15.75" customHeight="1">
      <c r="A360" s="44" t="s">
        <v>835</v>
      </c>
      <c r="B360" s="84" t="s">
        <v>370</v>
      </c>
      <c r="C360" s="85" t="s">
        <v>1026</v>
      </c>
      <c r="D360" s="86" t="s">
        <v>1027</v>
      </c>
      <c r="E360" s="84" t="s">
        <v>1010</v>
      </c>
      <c r="F360" s="94">
        <v>200010150613057</v>
      </c>
      <c r="G360" s="111">
        <v>41226.9</v>
      </c>
      <c r="H360" s="90">
        <f t="shared" si="23"/>
        <v>39624.863517251746</v>
      </c>
      <c r="I360" s="55">
        <v>6</v>
      </c>
      <c r="J360" s="56">
        <f t="shared" si="22"/>
        <v>39624.863517251746</v>
      </c>
      <c r="K360" s="69">
        <f t="shared" si="18"/>
        <v>0</v>
      </c>
      <c r="L360" s="91">
        <v>93</v>
      </c>
      <c r="M360" s="71">
        <f t="shared" si="19"/>
        <v>36851.123071044123</v>
      </c>
      <c r="N360" s="56">
        <f t="shared" si="20"/>
        <v>2773.7404462076229</v>
      </c>
      <c r="O360" s="92"/>
      <c r="P360" s="71">
        <v>4000</v>
      </c>
      <c r="Q360" s="93">
        <f t="shared" si="21"/>
        <v>40851.123071044123</v>
      </c>
      <c r="R360" s="47"/>
      <c r="S360" s="47"/>
    </row>
    <row r="361" spans="1:19" s="39" customFormat="1" ht="15.75" customHeight="1">
      <c r="A361" s="44" t="s">
        <v>836</v>
      </c>
      <c r="B361" s="84" t="s">
        <v>371</v>
      </c>
      <c r="C361" s="85" t="s">
        <v>1026</v>
      </c>
      <c r="D361" s="86" t="s">
        <v>1027</v>
      </c>
      <c r="E361" s="84" t="s">
        <v>1010</v>
      </c>
      <c r="F361" s="94">
        <v>200010150613073</v>
      </c>
      <c r="G361" s="111">
        <v>41226.9</v>
      </c>
      <c r="H361" s="90">
        <f t="shared" si="23"/>
        <v>39624.863517251746</v>
      </c>
      <c r="I361" s="55">
        <v>6</v>
      </c>
      <c r="J361" s="56">
        <f t="shared" si="22"/>
        <v>39624.863517251746</v>
      </c>
      <c r="K361" s="69">
        <f t="shared" si="18"/>
        <v>0</v>
      </c>
      <c r="L361" s="91">
        <v>98</v>
      </c>
      <c r="M361" s="71">
        <f t="shared" si="19"/>
        <v>38832.366246906713</v>
      </c>
      <c r="N361" s="56">
        <f t="shared" si="20"/>
        <v>792.49727034503303</v>
      </c>
      <c r="O361" s="92"/>
      <c r="P361" s="79">
        <v>1000</v>
      </c>
      <c r="Q361" s="93">
        <f t="shared" si="21"/>
        <v>39832.366246906713</v>
      </c>
      <c r="R361" s="47"/>
      <c r="S361" s="47"/>
    </row>
    <row r="362" spans="1:19" s="39" customFormat="1" ht="15.75" customHeight="1">
      <c r="A362" s="44" t="s">
        <v>837</v>
      </c>
      <c r="B362" s="84" t="s">
        <v>372</v>
      </c>
      <c r="C362" s="85" t="s">
        <v>1026</v>
      </c>
      <c r="D362" s="86" t="s">
        <v>1027</v>
      </c>
      <c r="E362" s="84" t="s">
        <v>1010</v>
      </c>
      <c r="F362" s="94">
        <v>200010150613060</v>
      </c>
      <c r="G362" s="111">
        <v>41226.9</v>
      </c>
      <c r="H362" s="90">
        <f t="shared" si="23"/>
        <v>39624.863517251746</v>
      </c>
      <c r="I362" s="55">
        <v>6</v>
      </c>
      <c r="J362" s="56">
        <f t="shared" si="22"/>
        <v>39624.863517251746</v>
      </c>
      <c r="K362" s="69">
        <f t="shared" si="18"/>
        <v>0</v>
      </c>
      <c r="L362" s="91">
        <v>98</v>
      </c>
      <c r="M362" s="71">
        <f t="shared" si="19"/>
        <v>38832.366246906713</v>
      </c>
      <c r="N362" s="56">
        <f t="shared" si="20"/>
        <v>792.49727034503303</v>
      </c>
      <c r="O362" s="92"/>
      <c r="P362" s="79">
        <v>1000</v>
      </c>
      <c r="Q362" s="93">
        <f t="shared" si="21"/>
        <v>39832.366246906713</v>
      </c>
      <c r="R362" s="47"/>
      <c r="S362" s="47"/>
    </row>
    <row r="363" spans="1:19" s="39" customFormat="1" ht="15.75" customHeight="1">
      <c r="A363" s="44" t="s">
        <v>838</v>
      </c>
      <c r="B363" s="84" t="s">
        <v>373</v>
      </c>
      <c r="C363" s="85" t="s">
        <v>1026</v>
      </c>
      <c r="D363" s="86" t="s">
        <v>1027</v>
      </c>
      <c r="E363" s="84" t="s">
        <v>1010</v>
      </c>
      <c r="F363" s="94">
        <v>200010150589958</v>
      </c>
      <c r="G363" s="106">
        <v>41226.9</v>
      </c>
      <c r="H363" s="90">
        <f t="shared" si="23"/>
        <v>39624.863517251746</v>
      </c>
      <c r="I363" s="55">
        <v>6</v>
      </c>
      <c r="J363" s="56">
        <f t="shared" si="22"/>
        <v>39624.863517251746</v>
      </c>
      <c r="K363" s="69">
        <f t="shared" si="18"/>
        <v>0</v>
      </c>
      <c r="L363" s="91">
        <v>100</v>
      </c>
      <c r="M363" s="71">
        <f t="shared" si="19"/>
        <v>39624.863517251746</v>
      </c>
      <c r="N363" s="56">
        <f t="shared" si="20"/>
        <v>0</v>
      </c>
      <c r="O363" s="92" t="s">
        <v>1185</v>
      </c>
      <c r="P363" s="79">
        <v>1316.6</v>
      </c>
      <c r="Q363" s="93">
        <f t="shared" si="21"/>
        <v>40941.463517251745</v>
      </c>
      <c r="R363" s="47"/>
      <c r="S363" s="47"/>
    </row>
    <row r="364" spans="1:19" s="39" customFormat="1" ht="15.75" customHeight="1">
      <c r="A364" s="44" t="s">
        <v>839</v>
      </c>
      <c r="B364" s="84" t="s">
        <v>374</v>
      </c>
      <c r="C364" s="85" t="s">
        <v>1026</v>
      </c>
      <c r="D364" s="86" t="s">
        <v>1027</v>
      </c>
      <c r="E364" s="84" t="s">
        <v>1010</v>
      </c>
      <c r="F364" s="94">
        <v>200010150589929</v>
      </c>
      <c r="G364" s="111">
        <v>41226.9</v>
      </c>
      <c r="H364" s="90">
        <f t="shared" si="23"/>
        <v>39624.863517251746</v>
      </c>
      <c r="I364" s="55">
        <v>6</v>
      </c>
      <c r="J364" s="56">
        <f t="shared" si="22"/>
        <v>39624.863517251746</v>
      </c>
      <c r="K364" s="69">
        <f t="shared" si="18"/>
        <v>0</v>
      </c>
      <c r="L364" s="91">
        <v>96</v>
      </c>
      <c r="M364" s="71">
        <f t="shared" si="19"/>
        <v>38039.86897656168</v>
      </c>
      <c r="N364" s="56">
        <f t="shared" si="20"/>
        <v>1584.9945406900661</v>
      </c>
      <c r="O364" s="92"/>
      <c r="P364" s="79">
        <v>1000</v>
      </c>
      <c r="Q364" s="93">
        <f t="shared" si="21"/>
        <v>39039.86897656168</v>
      </c>
      <c r="R364" s="47"/>
      <c r="S364" s="47"/>
    </row>
    <row r="365" spans="1:19" s="39" customFormat="1" ht="15.75" customHeight="1">
      <c r="A365" s="44" t="s">
        <v>840</v>
      </c>
      <c r="B365" s="84" t="s">
        <v>375</v>
      </c>
      <c r="C365" s="85" t="s">
        <v>1026</v>
      </c>
      <c r="D365" s="86" t="s">
        <v>1027</v>
      </c>
      <c r="E365" s="84" t="s">
        <v>1010</v>
      </c>
      <c r="F365" s="94">
        <v>200010150585017</v>
      </c>
      <c r="G365" s="102">
        <v>41226.9</v>
      </c>
      <c r="H365" s="90">
        <f t="shared" si="23"/>
        <v>39624.863517251746</v>
      </c>
      <c r="I365" s="55">
        <v>6</v>
      </c>
      <c r="J365" s="56">
        <f t="shared" si="22"/>
        <v>39624.863517251746</v>
      </c>
      <c r="K365" s="69">
        <f t="shared" si="18"/>
        <v>0</v>
      </c>
      <c r="L365" s="91">
        <v>98</v>
      </c>
      <c r="M365" s="71">
        <f t="shared" si="19"/>
        <v>38832.366246906713</v>
      </c>
      <c r="N365" s="56">
        <f t="shared" si="20"/>
        <v>792.49727034503303</v>
      </c>
      <c r="O365" s="92"/>
      <c r="P365" s="79">
        <v>1000</v>
      </c>
      <c r="Q365" s="93">
        <f t="shared" si="21"/>
        <v>39832.366246906713</v>
      </c>
      <c r="R365" s="47"/>
      <c r="S365" s="47"/>
    </row>
    <row r="366" spans="1:19" s="39" customFormat="1" ht="15.75" customHeight="1">
      <c r="A366" s="44" t="s">
        <v>841</v>
      </c>
      <c r="B366" s="84" t="s">
        <v>376</v>
      </c>
      <c r="C366" s="85" t="s">
        <v>1026</v>
      </c>
      <c r="D366" s="86" t="s">
        <v>1027</v>
      </c>
      <c r="E366" s="84" t="s">
        <v>1010</v>
      </c>
      <c r="F366" s="94">
        <v>200010150584759</v>
      </c>
      <c r="G366" s="111">
        <v>38639.35</v>
      </c>
      <c r="H366" s="90">
        <f t="shared" si="23"/>
        <v>37137.863146278796</v>
      </c>
      <c r="I366" s="55">
        <v>6</v>
      </c>
      <c r="J366" s="56">
        <f t="shared" si="22"/>
        <v>37137.863146278796</v>
      </c>
      <c r="K366" s="69">
        <f t="shared" si="18"/>
        <v>0</v>
      </c>
      <c r="L366" s="91">
        <v>94</v>
      </c>
      <c r="M366" s="71">
        <f t="shared" si="19"/>
        <v>34909.591357502068</v>
      </c>
      <c r="N366" s="56">
        <f t="shared" si="20"/>
        <v>2228.2717887767285</v>
      </c>
      <c r="O366" s="92"/>
      <c r="P366" s="71">
        <v>3000</v>
      </c>
      <c r="Q366" s="93">
        <f t="shared" si="21"/>
        <v>37909.591357502068</v>
      </c>
      <c r="R366" s="47"/>
      <c r="S366" s="47"/>
    </row>
    <row r="367" spans="1:19" s="39" customFormat="1" ht="15.75" customHeight="1">
      <c r="A367" s="44" t="s">
        <v>842</v>
      </c>
      <c r="B367" s="84" t="s">
        <v>377</v>
      </c>
      <c r="C367" s="85" t="s">
        <v>1026</v>
      </c>
      <c r="D367" s="86" t="s">
        <v>1027</v>
      </c>
      <c r="E367" s="84" t="s">
        <v>1010</v>
      </c>
      <c r="F367" s="94">
        <v>200010150584681</v>
      </c>
      <c r="G367" s="111">
        <v>41226.9</v>
      </c>
      <c r="H367" s="90">
        <f t="shared" si="23"/>
        <v>39624.863517251746</v>
      </c>
      <c r="I367" s="55">
        <v>6</v>
      </c>
      <c r="J367" s="56">
        <f t="shared" si="22"/>
        <v>39624.863517251746</v>
      </c>
      <c r="K367" s="69">
        <f t="shared" si="18"/>
        <v>0</v>
      </c>
      <c r="L367" s="91">
        <v>91</v>
      </c>
      <c r="M367" s="71">
        <f t="shared" si="19"/>
        <v>36058.62580069909</v>
      </c>
      <c r="N367" s="56">
        <f t="shared" si="20"/>
        <v>3566.2377165526559</v>
      </c>
      <c r="O367" s="92"/>
      <c r="P367" s="71">
        <v>4000</v>
      </c>
      <c r="Q367" s="93">
        <f t="shared" si="21"/>
        <v>40058.62580069909</v>
      </c>
      <c r="R367" s="47"/>
      <c r="S367" s="47"/>
    </row>
    <row r="368" spans="1:19" s="39" customFormat="1" ht="15.75" customHeight="1">
      <c r="A368" s="44" t="s">
        <v>843</v>
      </c>
      <c r="B368" s="84" t="s">
        <v>378</v>
      </c>
      <c r="C368" s="85" t="s">
        <v>1026</v>
      </c>
      <c r="D368" s="86" t="s">
        <v>1027</v>
      </c>
      <c r="E368" s="84" t="s">
        <v>1010</v>
      </c>
      <c r="F368" s="94">
        <v>200010150595120</v>
      </c>
      <c r="G368" s="111">
        <v>38639.35</v>
      </c>
      <c r="H368" s="90">
        <f t="shared" si="23"/>
        <v>37137.863146278796</v>
      </c>
      <c r="I368" s="55">
        <v>6</v>
      </c>
      <c r="J368" s="56">
        <f t="shared" si="22"/>
        <v>37137.863146278796</v>
      </c>
      <c r="K368" s="69">
        <f t="shared" si="18"/>
        <v>0</v>
      </c>
      <c r="L368" s="91">
        <v>98</v>
      </c>
      <c r="M368" s="71">
        <f t="shared" si="19"/>
        <v>36395.105883353222</v>
      </c>
      <c r="N368" s="56">
        <f t="shared" si="20"/>
        <v>742.75726292557374</v>
      </c>
      <c r="O368" s="92"/>
      <c r="P368" s="79">
        <v>1000</v>
      </c>
      <c r="Q368" s="93">
        <f t="shared" si="21"/>
        <v>37395.105883353222</v>
      </c>
      <c r="R368" s="47"/>
      <c r="S368" s="47"/>
    </row>
    <row r="369" spans="1:19" s="39" customFormat="1" ht="15.75" customHeight="1">
      <c r="A369" s="44" t="s">
        <v>844</v>
      </c>
      <c r="B369" s="84" t="s">
        <v>379</v>
      </c>
      <c r="C369" s="85" t="s">
        <v>1026</v>
      </c>
      <c r="D369" s="86" t="s">
        <v>1027</v>
      </c>
      <c r="E369" s="84" t="s">
        <v>1010</v>
      </c>
      <c r="F369" s="94">
        <v>200010150595036</v>
      </c>
      <c r="G369" s="111">
        <v>41226.9</v>
      </c>
      <c r="H369" s="90">
        <f t="shared" si="23"/>
        <v>39624.863517251746</v>
      </c>
      <c r="I369" s="55">
        <v>6</v>
      </c>
      <c r="J369" s="56">
        <f t="shared" si="22"/>
        <v>39624.863517251746</v>
      </c>
      <c r="K369" s="69">
        <f t="shared" si="18"/>
        <v>0</v>
      </c>
      <c r="L369" s="91">
        <v>95</v>
      </c>
      <c r="M369" s="71">
        <f t="shared" si="19"/>
        <v>37643.620341389164</v>
      </c>
      <c r="N369" s="56">
        <f t="shared" si="20"/>
        <v>1981.2431758625826</v>
      </c>
      <c r="O369" s="92"/>
      <c r="P369" s="71">
        <v>3000</v>
      </c>
      <c r="Q369" s="93">
        <f t="shared" si="21"/>
        <v>40643.620341389164</v>
      </c>
      <c r="R369" s="47"/>
      <c r="S369" s="47"/>
    </row>
    <row r="370" spans="1:19" s="39" customFormat="1" ht="15.75" customHeight="1">
      <c r="A370" s="44" t="s">
        <v>845</v>
      </c>
      <c r="B370" s="84" t="s">
        <v>380</v>
      </c>
      <c r="C370" s="85" t="s">
        <v>1026</v>
      </c>
      <c r="D370" s="86" t="s">
        <v>1027</v>
      </c>
      <c r="E370" s="84" t="s">
        <v>1010</v>
      </c>
      <c r="F370" s="94">
        <v>200010150595188</v>
      </c>
      <c r="G370" s="111">
        <v>41226.9</v>
      </c>
      <c r="H370" s="90">
        <f t="shared" si="23"/>
        <v>39624.863517251746</v>
      </c>
      <c r="I370" s="55">
        <v>6</v>
      </c>
      <c r="J370" s="56">
        <f t="shared" si="22"/>
        <v>39624.863517251746</v>
      </c>
      <c r="K370" s="69">
        <f t="shared" si="18"/>
        <v>0</v>
      </c>
      <c r="L370" s="91">
        <v>100</v>
      </c>
      <c r="M370" s="71">
        <f t="shared" si="19"/>
        <v>39624.863517251746</v>
      </c>
      <c r="N370" s="56">
        <f t="shared" si="20"/>
        <v>0</v>
      </c>
      <c r="O370" s="92" t="s">
        <v>1185</v>
      </c>
      <c r="P370" s="79">
        <v>1316.6</v>
      </c>
      <c r="Q370" s="93">
        <f t="shared" si="21"/>
        <v>40941.463517251745</v>
      </c>
      <c r="R370" s="47"/>
      <c r="S370" s="47"/>
    </row>
    <row r="371" spans="1:19" s="39" customFormat="1" ht="15.75" customHeight="1">
      <c r="A371" s="44" t="s">
        <v>846</v>
      </c>
      <c r="B371" s="84" t="s">
        <v>381</v>
      </c>
      <c r="C371" s="85" t="s">
        <v>1026</v>
      </c>
      <c r="D371" s="86" t="s">
        <v>1027</v>
      </c>
      <c r="E371" s="84" t="s">
        <v>1010</v>
      </c>
      <c r="F371" s="94">
        <v>200012320307444</v>
      </c>
      <c r="G371" s="106">
        <v>41226.9</v>
      </c>
      <c r="H371" s="90">
        <f t="shared" si="23"/>
        <v>39624.863517251746</v>
      </c>
      <c r="I371" s="55">
        <v>6</v>
      </c>
      <c r="J371" s="56">
        <f t="shared" si="22"/>
        <v>39624.863517251746</v>
      </c>
      <c r="K371" s="69">
        <f t="shared" si="18"/>
        <v>0</v>
      </c>
      <c r="L371" s="91">
        <v>93</v>
      </c>
      <c r="M371" s="71">
        <f t="shared" si="19"/>
        <v>36851.123071044123</v>
      </c>
      <c r="N371" s="56">
        <f t="shared" si="20"/>
        <v>2773.7404462076229</v>
      </c>
      <c r="O371" s="92"/>
      <c r="P371" s="71">
        <v>4000</v>
      </c>
      <c r="Q371" s="93">
        <f t="shared" si="21"/>
        <v>40851.123071044123</v>
      </c>
      <c r="R371" s="47"/>
      <c r="S371" s="47"/>
    </row>
    <row r="372" spans="1:19" s="39" customFormat="1" ht="15.75" customHeight="1">
      <c r="A372" s="44" t="s">
        <v>847</v>
      </c>
      <c r="B372" s="84" t="s">
        <v>1174</v>
      </c>
      <c r="C372" s="85" t="s">
        <v>1026</v>
      </c>
      <c r="D372" s="86" t="s">
        <v>1027</v>
      </c>
      <c r="E372" s="84" t="s">
        <v>1010</v>
      </c>
      <c r="F372" s="94">
        <v>200010150595191</v>
      </c>
      <c r="G372" s="111">
        <v>41226.9</v>
      </c>
      <c r="H372" s="90">
        <f t="shared" si="23"/>
        <v>39624.863517251746</v>
      </c>
      <c r="I372" s="55">
        <v>6</v>
      </c>
      <c r="J372" s="56">
        <f t="shared" si="22"/>
        <v>39624.863517251746</v>
      </c>
      <c r="K372" s="69">
        <f t="shared" si="18"/>
        <v>0</v>
      </c>
      <c r="L372" s="91">
        <v>98</v>
      </c>
      <c r="M372" s="71">
        <f t="shared" si="19"/>
        <v>38832.366246906713</v>
      </c>
      <c r="N372" s="56">
        <f t="shared" si="20"/>
        <v>792.49727034503303</v>
      </c>
      <c r="O372" s="92"/>
      <c r="P372" s="79">
        <v>1000</v>
      </c>
      <c r="Q372" s="93">
        <f t="shared" si="21"/>
        <v>39832.366246906713</v>
      </c>
      <c r="R372" s="47"/>
      <c r="S372" s="47"/>
    </row>
    <row r="373" spans="1:19" s="39" customFormat="1" ht="15.75" customHeight="1">
      <c r="A373" s="44" t="s">
        <v>848</v>
      </c>
      <c r="B373" s="84" t="s">
        <v>382</v>
      </c>
      <c r="C373" s="85" t="s">
        <v>1026</v>
      </c>
      <c r="D373" s="86" t="s">
        <v>1027</v>
      </c>
      <c r="E373" s="84" t="s">
        <v>1010</v>
      </c>
      <c r="F373" s="94">
        <v>200010150595078</v>
      </c>
      <c r="G373" s="111">
        <v>41226.9</v>
      </c>
      <c r="H373" s="90">
        <f t="shared" si="23"/>
        <v>39624.863517251746</v>
      </c>
      <c r="I373" s="55">
        <v>6</v>
      </c>
      <c r="J373" s="56">
        <f t="shared" si="22"/>
        <v>39624.863517251746</v>
      </c>
      <c r="K373" s="69">
        <f t="shared" si="18"/>
        <v>0</v>
      </c>
      <c r="L373" s="91">
        <v>91</v>
      </c>
      <c r="M373" s="71">
        <f t="shared" si="19"/>
        <v>36058.62580069909</v>
      </c>
      <c r="N373" s="56">
        <f t="shared" si="20"/>
        <v>3566.2377165526559</v>
      </c>
      <c r="O373" s="92"/>
      <c r="P373" s="71">
        <v>4000</v>
      </c>
      <c r="Q373" s="93">
        <f t="shared" si="21"/>
        <v>40058.62580069909</v>
      </c>
      <c r="R373" s="47"/>
      <c r="S373" s="47"/>
    </row>
    <row r="374" spans="1:19" s="39" customFormat="1" ht="15.75" customHeight="1">
      <c r="A374" s="44" t="s">
        <v>849</v>
      </c>
      <c r="B374" s="84" t="s">
        <v>383</v>
      </c>
      <c r="C374" s="85" t="s">
        <v>1026</v>
      </c>
      <c r="D374" s="86" t="s">
        <v>1027</v>
      </c>
      <c r="E374" s="84" t="s">
        <v>1010</v>
      </c>
      <c r="F374" s="94">
        <v>200010150586090</v>
      </c>
      <c r="G374" s="102">
        <v>33422.03</v>
      </c>
      <c r="H374" s="90">
        <f t="shared" si="23"/>
        <v>32123.283031697585</v>
      </c>
      <c r="I374" s="55">
        <v>6</v>
      </c>
      <c r="J374" s="56">
        <f t="shared" si="22"/>
        <v>32123.283031697589</v>
      </c>
      <c r="K374" s="69">
        <f t="shared" si="18"/>
        <v>0</v>
      </c>
      <c r="L374" s="91">
        <v>93</v>
      </c>
      <c r="M374" s="71">
        <f t="shared" si="19"/>
        <v>29874.653219478758</v>
      </c>
      <c r="N374" s="56">
        <f t="shared" si="20"/>
        <v>2248.6298122188309</v>
      </c>
      <c r="O374" s="92"/>
      <c r="P374" s="71">
        <v>3000</v>
      </c>
      <c r="Q374" s="93">
        <f t="shared" si="21"/>
        <v>32874.653219478758</v>
      </c>
      <c r="R374" s="47"/>
      <c r="S374" s="47"/>
    </row>
    <row r="375" spans="1:19" s="39" customFormat="1" ht="15.75" customHeight="1">
      <c r="A375" s="44" t="s">
        <v>850</v>
      </c>
      <c r="B375" s="84" t="s">
        <v>384</v>
      </c>
      <c r="C375" s="85" t="s">
        <v>1026</v>
      </c>
      <c r="D375" s="86" t="s">
        <v>1027</v>
      </c>
      <c r="E375" s="84" t="s">
        <v>1010</v>
      </c>
      <c r="F375" s="94">
        <v>200010150584827</v>
      </c>
      <c r="G375" s="102">
        <v>40850</v>
      </c>
      <c r="H375" s="90">
        <f t="shared" si="23"/>
        <v>39262.609477785954</v>
      </c>
      <c r="I375" s="55">
        <v>6</v>
      </c>
      <c r="J375" s="56">
        <f t="shared" si="22"/>
        <v>39262.609477785954</v>
      </c>
      <c r="K375" s="69">
        <f t="shared" si="18"/>
        <v>0</v>
      </c>
      <c r="L375" s="91">
        <v>100</v>
      </c>
      <c r="M375" s="71">
        <f t="shared" si="19"/>
        <v>39262.609477785954</v>
      </c>
      <c r="N375" s="56">
        <f t="shared" si="20"/>
        <v>0</v>
      </c>
      <c r="O375" s="92" t="s">
        <v>1185</v>
      </c>
      <c r="P375" s="79">
        <v>1304.56</v>
      </c>
      <c r="Q375" s="93">
        <f t="shared" si="21"/>
        <v>40567.169477785952</v>
      </c>
      <c r="R375" s="47"/>
      <c r="S375" s="47"/>
    </row>
    <row r="376" spans="1:19" s="39" customFormat="1" ht="15.75" customHeight="1">
      <c r="A376" s="44" t="s">
        <v>851</v>
      </c>
      <c r="B376" s="84" t="s">
        <v>385</v>
      </c>
      <c r="C376" s="85" t="s">
        <v>1026</v>
      </c>
      <c r="D376" s="86" t="s">
        <v>1027</v>
      </c>
      <c r="E376" s="84" t="s">
        <v>1010</v>
      </c>
      <c r="F376" s="94">
        <v>200010150584348</v>
      </c>
      <c r="G376" s="111">
        <v>33422.03</v>
      </c>
      <c r="H376" s="90">
        <f t="shared" si="23"/>
        <v>32123.283031697585</v>
      </c>
      <c r="I376" s="55">
        <v>6</v>
      </c>
      <c r="J376" s="56">
        <f t="shared" si="22"/>
        <v>32123.283031697589</v>
      </c>
      <c r="K376" s="69">
        <f t="shared" si="18"/>
        <v>0</v>
      </c>
      <c r="L376" s="91">
        <v>100</v>
      </c>
      <c r="M376" s="71">
        <f t="shared" si="19"/>
        <v>32123.283031697589</v>
      </c>
      <c r="N376" s="56">
        <f t="shared" si="20"/>
        <v>0</v>
      </c>
      <c r="O376" s="92" t="s">
        <v>1185</v>
      </c>
      <c r="P376" s="79">
        <v>1067.3499999999999</v>
      </c>
      <c r="Q376" s="93">
        <f t="shared" si="21"/>
        <v>33190.633031697587</v>
      </c>
      <c r="R376" s="47"/>
      <c r="S376" s="47"/>
    </row>
    <row r="377" spans="1:19" s="39" customFormat="1" ht="15.75" customHeight="1">
      <c r="A377" s="44" t="s">
        <v>852</v>
      </c>
      <c r="B377" s="84" t="s">
        <v>386</v>
      </c>
      <c r="C377" s="85" t="s">
        <v>1026</v>
      </c>
      <c r="D377" s="86" t="s">
        <v>1027</v>
      </c>
      <c r="E377" s="84" t="s">
        <v>1010</v>
      </c>
      <c r="F377" s="94">
        <v>200010150585101</v>
      </c>
      <c r="G377" s="111">
        <v>41226.9</v>
      </c>
      <c r="H377" s="90">
        <f t="shared" si="23"/>
        <v>39624.863517251746</v>
      </c>
      <c r="I377" s="55">
        <v>6</v>
      </c>
      <c r="J377" s="56">
        <f t="shared" si="22"/>
        <v>39624.863517251746</v>
      </c>
      <c r="K377" s="69">
        <f t="shared" si="18"/>
        <v>0</v>
      </c>
      <c r="L377" s="91">
        <v>98</v>
      </c>
      <c r="M377" s="71">
        <f t="shared" si="19"/>
        <v>38832.366246906713</v>
      </c>
      <c r="N377" s="56">
        <f t="shared" si="20"/>
        <v>792.49727034503303</v>
      </c>
      <c r="O377" s="92"/>
      <c r="P377" s="79">
        <v>1000</v>
      </c>
      <c r="Q377" s="93">
        <f t="shared" si="21"/>
        <v>39832.366246906713</v>
      </c>
      <c r="R377" s="47"/>
      <c r="S377" s="47"/>
    </row>
    <row r="378" spans="1:19" s="39" customFormat="1" ht="15.75" customHeight="1">
      <c r="A378" s="44" t="s">
        <v>853</v>
      </c>
      <c r="B378" s="84" t="s">
        <v>387</v>
      </c>
      <c r="C378" s="85" t="s">
        <v>1026</v>
      </c>
      <c r="D378" s="86" t="s">
        <v>1027</v>
      </c>
      <c r="E378" s="84" t="s">
        <v>1010</v>
      </c>
      <c r="F378" s="94">
        <v>200010150584432</v>
      </c>
      <c r="G378" s="102">
        <v>41226.9</v>
      </c>
      <c r="H378" s="90">
        <f t="shared" si="23"/>
        <v>39624.863517251746</v>
      </c>
      <c r="I378" s="55">
        <v>6</v>
      </c>
      <c r="J378" s="56">
        <f t="shared" si="22"/>
        <v>39624.863517251746</v>
      </c>
      <c r="K378" s="69">
        <f t="shared" si="18"/>
        <v>0</v>
      </c>
      <c r="L378" s="91">
        <v>100</v>
      </c>
      <c r="M378" s="71">
        <f t="shared" si="19"/>
        <v>39624.863517251746</v>
      </c>
      <c r="N378" s="56">
        <f t="shared" si="20"/>
        <v>0</v>
      </c>
      <c r="O378" s="92" t="s">
        <v>1185</v>
      </c>
      <c r="P378" s="79">
        <v>1316.6</v>
      </c>
      <c r="Q378" s="93">
        <f t="shared" si="21"/>
        <v>40941.463517251745</v>
      </c>
      <c r="R378" s="47"/>
      <c r="S378" s="47"/>
    </row>
    <row r="379" spans="1:19" s="39" customFormat="1" ht="15.75" customHeight="1">
      <c r="A379" s="44" t="s">
        <v>854</v>
      </c>
      <c r="B379" s="84" t="s">
        <v>388</v>
      </c>
      <c r="C379" s="85" t="s">
        <v>1026</v>
      </c>
      <c r="D379" s="86" t="s">
        <v>1027</v>
      </c>
      <c r="E379" s="84" t="s">
        <v>1010</v>
      </c>
      <c r="F379" s="94">
        <v>200010150586074</v>
      </c>
      <c r="G379" s="112">
        <v>38639.35</v>
      </c>
      <c r="H379" s="90">
        <f t="shared" si="23"/>
        <v>37137.863146278796</v>
      </c>
      <c r="I379" s="55">
        <v>6</v>
      </c>
      <c r="J379" s="56">
        <f t="shared" si="22"/>
        <v>37137.863146278796</v>
      </c>
      <c r="K379" s="69">
        <f t="shared" si="18"/>
        <v>0</v>
      </c>
      <c r="L379" s="91">
        <v>98</v>
      </c>
      <c r="M379" s="71">
        <f t="shared" si="19"/>
        <v>36395.105883353222</v>
      </c>
      <c r="N379" s="56">
        <f t="shared" si="20"/>
        <v>742.75726292557374</v>
      </c>
      <c r="O379" s="92"/>
      <c r="P379" s="79">
        <v>1000</v>
      </c>
      <c r="Q379" s="93">
        <f t="shared" si="21"/>
        <v>37395.105883353222</v>
      </c>
      <c r="R379" s="47"/>
      <c r="S379" s="47"/>
    </row>
    <row r="380" spans="1:19" s="39" customFormat="1" ht="15.75" customHeight="1">
      <c r="A380" s="44" t="s">
        <v>855</v>
      </c>
      <c r="B380" s="84" t="s">
        <v>389</v>
      </c>
      <c r="C380" s="85" t="s">
        <v>1026</v>
      </c>
      <c r="D380" s="86" t="s">
        <v>1027</v>
      </c>
      <c r="E380" s="84" t="s">
        <v>1010</v>
      </c>
      <c r="F380" s="94">
        <v>200010150585130</v>
      </c>
      <c r="G380" s="102">
        <v>38639.35</v>
      </c>
      <c r="H380" s="90">
        <f t="shared" si="23"/>
        <v>37137.863146278796</v>
      </c>
      <c r="I380" s="55">
        <v>6</v>
      </c>
      <c r="J380" s="56">
        <f t="shared" si="22"/>
        <v>37137.863146278796</v>
      </c>
      <c r="K380" s="69">
        <f t="shared" si="18"/>
        <v>0</v>
      </c>
      <c r="L380" s="91">
        <v>100</v>
      </c>
      <c r="M380" s="71">
        <f t="shared" si="19"/>
        <v>37137.863146278796</v>
      </c>
      <c r="N380" s="56">
        <f t="shared" si="20"/>
        <v>0</v>
      </c>
      <c r="O380" s="92" t="s">
        <v>1185</v>
      </c>
      <c r="P380" s="79">
        <v>1233.97</v>
      </c>
      <c r="Q380" s="93">
        <f t="shared" si="21"/>
        <v>38371.833146278797</v>
      </c>
      <c r="R380" s="47"/>
      <c r="S380" s="47"/>
    </row>
    <row r="381" spans="1:19" s="39" customFormat="1" ht="15.75" customHeight="1">
      <c r="A381" s="44" t="s">
        <v>856</v>
      </c>
      <c r="B381" s="84" t="s">
        <v>390</v>
      </c>
      <c r="C381" s="85" t="s">
        <v>1026</v>
      </c>
      <c r="D381" s="86" t="s">
        <v>1027</v>
      </c>
      <c r="E381" s="84" t="s">
        <v>1010</v>
      </c>
      <c r="F381" s="94">
        <v>200010150584212</v>
      </c>
      <c r="G381" s="102">
        <v>38639.35</v>
      </c>
      <c r="H381" s="90">
        <f t="shared" si="23"/>
        <v>37137.863146278796</v>
      </c>
      <c r="I381" s="55">
        <v>6</v>
      </c>
      <c r="J381" s="56">
        <f t="shared" si="22"/>
        <v>37137.863146278796</v>
      </c>
      <c r="K381" s="69">
        <f t="shared" si="18"/>
        <v>0</v>
      </c>
      <c r="L381" s="91">
        <v>97</v>
      </c>
      <c r="M381" s="71">
        <f t="shared" si="19"/>
        <v>36023.727251890436</v>
      </c>
      <c r="N381" s="56">
        <f t="shared" si="20"/>
        <v>1114.1358943883606</v>
      </c>
      <c r="O381" s="92"/>
      <c r="P381" s="79">
        <v>1000</v>
      </c>
      <c r="Q381" s="93">
        <f t="shared" si="21"/>
        <v>37023.727251890436</v>
      </c>
      <c r="R381" s="47"/>
      <c r="S381" s="47"/>
    </row>
    <row r="382" spans="1:19" s="39" customFormat="1" ht="15.75" customHeight="1">
      <c r="A382" s="44" t="s">
        <v>857</v>
      </c>
      <c r="B382" s="84" t="s">
        <v>391</v>
      </c>
      <c r="C382" s="85" t="s">
        <v>1026</v>
      </c>
      <c r="D382" s="86" t="s">
        <v>1027</v>
      </c>
      <c r="E382" s="84" t="s">
        <v>1010</v>
      </c>
      <c r="F382" s="94">
        <v>200010150585525</v>
      </c>
      <c r="G382" s="102">
        <v>38639.35</v>
      </c>
      <c r="H382" s="90">
        <f t="shared" si="23"/>
        <v>37137.863146278796</v>
      </c>
      <c r="I382" s="55">
        <v>6</v>
      </c>
      <c r="J382" s="56">
        <f t="shared" si="22"/>
        <v>37137.863146278796</v>
      </c>
      <c r="K382" s="69">
        <f t="shared" si="18"/>
        <v>0</v>
      </c>
      <c r="L382" s="91">
        <v>97</v>
      </c>
      <c r="M382" s="71">
        <f t="shared" si="19"/>
        <v>36023.727251890436</v>
      </c>
      <c r="N382" s="56">
        <f t="shared" si="20"/>
        <v>1114.1358943883606</v>
      </c>
      <c r="O382" s="92"/>
      <c r="P382" s="79">
        <v>1000</v>
      </c>
      <c r="Q382" s="93">
        <f t="shared" si="21"/>
        <v>37023.727251890436</v>
      </c>
      <c r="R382" s="47"/>
      <c r="S382" s="47"/>
    </row>
    <row r="383" spans="1:19" s="39" customFormat="1" ht="15.75" customHeight="1">
      <c r="A383" s="44" t="s">
        <v>858</v>
      </c>
      <c r="B383" s="84" t="s">
        <v>392</v>
      </c>
      <c r="C383" s="85" t="s">
        <v>1026</v>
      </c>
      <c r="D383" s="86" t="s">
        <v>1027</v>
      </c>
      <c r="E383" s="84" t="s">
        <v>1010</v>
      </c>
      <c r="F383" s="94">
        <v>200010150584351</v>
      </c>
      <c r="G383" s="102">
        <v>50000</v>
      </c>
      <c r="H383" s="90">
        <f t="shared" si="23"/>
        <v>48057.049544413647</v>
      </c>
      <c r="I383" s="55">
        <v>6</v>
      </c>
      <c r="J383" s="56">
        <f t="shared" si="22"/>
        <v>48057.049544413647</v>
      </c>
      <c r="K383" s="69">
        <f t="shared" si="18"/>
        <v>0</v>
      </c>
      <c r="L383" s="91">
        <v>100</v>
      </c>
      <c r="M383" s="71">
        <f t="shared" si="19"/>
        <v>48057.049544413647</v>
      </c>
      <c r="N383" s="56">
        <f t="shared" si="20"/>
        <v>0</v>
      </c>
      <c r="O383" s="92" t="s">
        <v>1185</v>
      </c>
      <c r="P383" s="79">
        <v>1596.77</v>
      </c>
      <c r="Q383" s="93">
        <f t="shared" si="21"/>
        <v>49653.819544413644</v>
      </c>
      <c r="R383" s="47"/>
      <c r="S383" s="47"/>
    </row>
    <row r="384" spans="1:19" s="39" customFormat="1" ht="15.75" customHeight="1">
      <c r="A384" s="44" t="s">
        <v>859</v>
      </c>
      <c r="B384" s="84" t="s">
        <v>393</v>
      </c>
      <c r="C384" s="85" t="s">
        <v>1026</v>
      </c>
      <c r="D384" s="86" t="s">
        <v>1027</v>
      </c>
      <c r="E384" s="84" t="s">
        <v>1010</v>
      </c>
      <c r="F384" s="94">
        <v>200010150585198</v>
      </c>
      <c r="G384" s="102">
        <v>38639.35</v>
      </c>
      <c r="H384" s="90">
        <f t="shared" si="23"/>
        <v>37137.863146278796</v>
      </c>
      <c r="I384" s="55">
        <v>6</v>
      </c>
      <c r="J384" s="56">
        <f t="shared" si="22"/>
        <v>37137.863146278796</v>
      </c>
      <c r="K384" s="69">
        <f t="shared" ref="K384:K445" si="24">+H384-J384</f>
        <v>0</v>
      </c>
      <c r="L384" s="91">
        <v>95</v>
      </c>
      <c r="M384" s="71">
        <f t="shared" ref="M384:M445" si="25">+J384*L384/100</f>
        <v>35280.969988964855</v>
      </c>
      <c r="N384" s="56">
        <f t="shared" ref="N384:N445" si="26">+J384-M384</f>
        <v>1856.8931573139416</v>
      </c>
      <c r="O384" s="92"/>
      <c r="P384" s="71">
        <v>3000</v>
      </c>
      <c r="Q384" s="93">
        <f t="shared" ref="Q384:Q445" si="27">+M384+P384</f>
        <v>38280.969988964855</v>
      </c>
      <c r="R384" s="47"/>
      <c r="S384" s="47"/>
    </row>
    <row r="385" spans="1:19" s="39" customFormat="1" ht="15.75" customHeight="1">
      <c r="A385" s="44" t="s">
        <v>860</v>
      </c>
      <c r="B385" s="84" t="s">
        <v>394</v>
      </c>
      <c r="C385" s="85" t="s">
        <v>1026</v>
      </c>
      <c r="D385" s="86" t="s">
        <v>1027</v>
      </c>
      <c r="E385" s="84" t="s">
        <v>1010</v>
      </c>
      <c r="F385" s="94">
        <v>200010150593203</v>
      </c>
      <c r="G385" s="102">
        <v>39715</v>
      </c>
      <c r="H385" s="90">
        <f t="shared" si="23"/>
        <v>38171.714453127759</v>
      </c>
      <c r="I385" s="55">
        <v>6</v>
      </c>
      <c r="J385" s="56">
        <f t="shared" si="22"/>
        <v>38171.714453127759</v>
      </c>
      <c r="K385" s="69">
        <f t="shared" si="24"/>
        <v>0</v>
      </c>
      <c r="L385" s="91">
        <v>100</v>
      </c>
      <c r="M385" s="71">
        <f t="shared" si="25"/>
        <v>38171.714453127759</v>
      </c>
      <c r="N385" s="56">
        <f t="shared" si="26"/>
        <v>0</v>
      </c>
      <c r="O385" s="92" t="s">
        <v>1185</v>
      </c>
      <c r="P385" s="79">
        <v>1268.32</v>
      </c>
      <c r="Q385" s="93">
        <f t="shared" si="27"/>
        <v>39440.034453127759</v>
      </c>
      <c r="R385" s="47"/>
      <c r="S385" s="47"/>
    </row>
    <row r="386" spans="1:19" s="39" customFormat="1" ht="15.75" customHeight="1">
      <c r="A386" s="43" t="s">
        <v>861</v>
      </c>
      <c r="B386" s="84" t="s">
        <v>395</v>
      </c>
      <c r="C386" s="85" t="s">
        <v>1026</v>
      </c>
      <c r="D386" s="86" t="s">
        <v>1027</v>
      </c>
      <c r="E386" s="84" t="s">
        <v>1010</v>
      </c>
      <c r="F386" s="94">
        <v>200010150595094</v>
      </c>
      <c r="G386" s="102">
        <v>41226.9</v>
      </c>
      <c r="H386" s="90">
        <f t="shared" si="23"/>
        <v>39624.863517251746</v>
      </c>
      <c r="I386" s="55">
        <v>6</v>
      </c>
      <c r="J386" s="56">
        <f t="shared" si="22"/>
        <v>39624.863517251746</v>
      </c>
      <c r="K386" s="69">
        <f t="shared" si="24"/>
        <v>0</v>
      </c>
      <c r="L386" s="91">
        <v>96</v>
      </c>
      <c r="M386" s="71">
        <f t="shared" si="25"/>
        <v>38039.86897656168</v>
      </c>
      <c r="N386" s="56">
        <f t="shared" si="26"/>
        <v>1584.9945406900661</v>
      </c>
      <c r="O386" s="92"/>
      <c r="P386" s="79">
        <v>1000</v>
      </c>
      <c r="Q386" s="93">
        <f t="shared" si="27"/>
        <v>39039.86897656168</v>
      </c>
      <c r="R386" s="47"/>
      <c r="S386" s="47"/>
    </row>
    <row r="387" spans="1:19" s="39" customFormat="1" ht="15.75" customHeight="1">
      <c r="A387" s="43" t="s">
        <v>862</v>
      </c>
      <c r="B387" s="84" t="s">
        <v>396</v>
      </c>
      <c r="C387" s="85" t="s">
        <v>1026</v>
      </c>
      <c r="D387" s="86" t="s">
        <v>1027</v>
      </c>
      <c r="E387" s="84" t="s">
        <v>1010</v>
      </c>
      <c r="F387" s="94">
        <v>200010150611800</v>
      </c>
      <c r="G387" s="102">
        <v>33422.03</v>
      </c>
      <c r="H387" s="90">
        <f t="shared" si="23"/>
        <v>32123.283031697585</v>
      </c>
      <c r="I387" s="55">
        <v>6</v>
      </c>
      <c r="J387" s="56">
        <f t="shared" si="22"/>
        <v>32123.283031697589</v>
      </c>
      <c r="K387" s="69">
        <f t="shared" si="24"/>
        <v>0</v>
      </c>
      <c r="L387" s="91">
        <v>100</v>
      </c>
      <c r="M387" s="71">
        <f t="shared" si="25"/>
        <v>32123.283031697589</v>
      </c>
      <c r="N387" s="56">
        <f t="shared" si="26"/>
        <v>0</v>
      </c>
      <c r="O387" s="92" t="s">
        <v>1185</v>
      </c>
      <c r="P387" s="79">
        <v>1067.3499999999999</v>
      </c>
      <c r="Q387" s="93">
        <f t="shared" si="27"/>
        <v>33190.633031697587</v>
      </c>
      <c r="R387" s="47"/>
      <c r="S387" s="47"/>
    </row>
    <row r="388" spans="1:19" s="39" customFormat="1" ht="15.75" customHeight="1">
      <c r="A388" s="44" t="s">
        <v>863</v>
      </c>
      <c r="B388" s="84" t="s">
        <v>397</v>
      </c>
      <c r="C388" s="85" t="s">
        <v>1026</v>
      </c>
      <c r="D388" s="86" t="s">
        <v>1027</v>
      </c>
      <c r="E388" s="84" t="s">
        <v>1010</v>
      </c>
      <c r="F388" s="94">
        <v>200010150597513</v>
      </c>
      <c r="G388" s="102">
        <v>25901.200000000001</v>
      </c>
      <c r="H388" s="90">
        <f t="shared" si="23"/>
        <v>24894.70503319534</v>
      </c>
      <c r="I388" s="55">
        <v>6</v>
      </c>
      <c r="J388" s="56">
        <f t="shared" si="22"/>
        <v>24894.70503319534</v>
      </c>
      <c r="K388" s="69">
        <f t="shared" si="24"/>
        <v>0</v>
      </c>
      <c r="L388" s="91">
        <v>97</v>
      </c>
      <c r="M388" s="71">
        <f t="shared" si="25"/>
        <v>24147.863882199479</v>
      </c>
      <c r="N388" s="56">
        <f t="shared" si="26"/>
        <v>746.84115099586052</v>
      </c>
      <c r="O388" s="92"/>
      <c r="P388" s="79">
        <v>1000</v>
      </c>
      <c r="Q388" s="93">
        <f t="shared" si="27"/>
        <v>25147.863882199479</v>
      </c>
      <c r="R388" s="47"/>
      <c r="S388" s="47"/>
    </row>
    <row r="389" spans="1:19" s="39" customFormat="1" ht="15.75" customHeight="1">
      <c r="A389" s="44" t="s">
        <v>864</v>
      </c>
      <c r="B389" s="84" t="s">
        <v>398</v>
      </c>
      <c r="C389" s="85" t="s">
        <v>1026</v>
      </c>
      <c r="D389" s="86" t="s">
        <v>1027</v>
      </c>
      <c r="E389" s="84" t="s">
        <v>1010</v>
      </c>
      <c r="F389" s="94">
        <v>200010150665034</v>
      </c>
      <c r="G389" s="102">
        <v>41226.9</v>
      </c>
      <c r="H389" s="90">
        <f t="shared" si="23"/>
        <v>39624.863517251746</v>
      </c>
      <c r="I389" s="55">
        <v>6</v>
      </c>
      <c r="J389" s="56">
        <f t="shared" si="22"/>
        <v>39624.863517251746</v>
      </c>
      <c r="K389" s="69">
        <f t="shared" si="24"/>
        <v>0</v>
      </c>
      <c r="L389" s="91">
        <v>96</v>
      </c>
      <c r="M389" s="71">
        <f t="shared" si="25"/>
        <v>38039.86897656168</v>
      </c>
      <c r="N389" s="56">
        <f t="shared" si="26"/>
        <v>1584.9945406900661</v>
      </c>
      <c r="O389" s="92"/>
      <c r="P389" s="79">
        <v>1000</v>
      </c>
      <c r="Q389" s="93">
        <f t="shared" si="27"/>
        <v>39039.86897656168</v>
      </c>
      <c r="R389" s="47"/>
      <c r="S389" s="47"/>
    </row>
    <row r="390" spans="1:19" s="39" customFormat="1" ht="15.75" customHeight="1">
      <c r="A390" s="44" t="s">
        <v>865</v>
      </c>
      <c r="B390" s="84" t="s">
        <v>399</v>
      </c>
      <c r="C390" s="85" t="s">
        <v>1026</v>
      </c>
      <c r="D390" s="86" t="s">
        <v>1027</v>
      </c>
      <c r="E390" s="84" t="s">
        <v>1010</v>
      </c>
      <c r="F390" s="94">
        <v>200010160524463</v>
      </c>
      <c r="G390" s="102">
        <v>33422.03</v>
      </c>
      <c r="H390" s="90">
        <f t="shared" si="23"/>
        <v>32123.283031697585</v>
      </c>
      <c r="I390" s="55">
        <v>6</v>
      </c>
      <c r="J390" s="56">
        <f t="shared" si="22"/>
        <v>32123.283031697589</v>
      </c>
      <c r="K390" s="69">
        <f t="shared" si="24"/>
        <v>0</v>
      </c>
      <c r="L390" s="91">
        <v>96</v>
      </c>
      <c r="M390" s="71">
        <f t="shared" si="25"/>
        <v>30838.351710429684</v>
      </c>
      <c r="N390" s="56">
        <f t="shared" si="26"/>
        <v>1284.9313212679044</v>
      </c>
      <c r="O390" s="92"/>
      <c r="P390" s="79">
        <v>1000</v>
      </c>
      <c r="Q390" s="93">
        <f t="shared" si="27"/>
        <v>31838.351710429684</v>
      </c>
      <c r="R390" s="47"/>
      <c r="S390" s="47"/>
    </row>
    <row r="391" spans="1:19" s="39" customFormat="1" ht="15.75" customHeight="1">
      <c r="A391" s="44" t="s">
        <v>866</v>
      </c>
      <c r="B391" s="84" t="s">
        <v>400</v>
      </c>
      <c r="C391" s="85" t="s">
        <v>1026</v>
      </c>
      <c r="D391" s="86" t="s">
        <v>1027</v>
      </c>
      <c r="E391" s="84" t="s">
        <v>1010</v>
      </c>
      <c r="F391" s="94">
        <v>200012600363462</v>
      </c>
      <c r="G391" s="102">
        <v>39715</v>
      </c>
      <c r="H391" s="90">
        <f t="shared" si="23"/>
        <v>38171.714453127759</v>
      </c>
      <c r="I391" s="55">
        <v>6</v>
      </c>
      <c r="J391" s="56">
        <f t="shared" si="22"/>
        <v>38171.714453127759</v>
      </c>
      <c r="K391" s="69">
        <f t="shared" si="24"/>
        <v>0</v>
      </c>
      <c r="L391" s="91">
        <v>100</v>
      </c>
      <c r="M391" s="71">
        <f t="shared" si="25"/>
        <v>38171.714453127759</v>
      </c>
      <c r="N391" s="56">
        <f t="shared" si="26"/>
        <v>0</v>
      </c>
      <c r="O391" s="92" t="s">
        <v>1185</v>
      </c>
      <c r="P391" s="79">
        <v>1268.32</v>
      </c>
      <c r="Q391" s="93">
        <f t="shared" si="27"/>
        <v>39440.034453127759</v>
      </c>
      <c r="R391" s="47"/>
      <c r="S391" s="47"/>
    </row>
    <row r="392" spans="1:19" s="39" customFormat="1" ht="15.75" customHeight="1">
      <c r="A392" s="44" t="s">
        <v>867</v>
      </c>
      <c r="B392" s="84" t="s">
        <v>401</v>
      </c>
      <c r="C392" s="85" t="s">
        <v>1026</v>
      </c>
      <c r="D392" s="86" t="s">
        <v>1027</v>
      </c>
      <c r="E392" s="84" t="s">
        <v>1010</v>
      </c>
      <c r="F392" s="94">
        <v>200010150671785</v>
      </c>
      <c r="G392" s="102">
        <v>41226.9</v>
      </c>
      <c r="H392" s="90">
        <f t="shared" si="23"/>
        <v>39624.863517251746</v>
      </c>
      <c r="I392" s="55">
        <v>6</v>
      </c>
      <c r="J392" s="56">
        <f t="shared" ref="J392:J452" si="28">+H392/6*I392</f>
        <v>39624.863517251746</v>
      </c>
      <c r="K392" s="69">
        <f t="shared" si="24"/>
        <v>0</v>
      </c>
      <c r="L392" s="91">
        <v>98</v>
      </c>
      <c r="M392" s="71">
        <f t="shared" si="25"/>
        <v>38832.366246906713</v>
      </c>
      <c r="N392" s="56">
        <f t="shared" si="26"/>
        <v>792.49727034503303</v>
      </c>
      <c r="O392" s="92"/>
      <c r="P392" s="79">
        <v>1000</v>
      </c>
      <c r="Q392" s="93">
        <f t="shared" si="27"/>
        <v>39832.366246906713</v>
      </c>
      <c r="R392" s="47"/>
      <c r="S392" s="47"/>
    </row>
    <row r="393" spans="1:19" s="39" customFormat="1" ht="15.75" customHeight="1">
      <c r="A393" s="44" t="s">
        <v>868</v>
      </c>
      <c r="B393" s="84" t="s">
        <v>402</v>
      </c>
      <c r="C393" s="85" t="s">
        <v>1026</v>
      </c>
      <c r="D393" s="86" t="s">
        <v>1027</v>
      </c>
      <c r="E393" s="84" t="s">
        <v>1010</v>
      </c>
      <c r="F393" s="94">
        <v>200010150675163</v>
      </c>
      <c r="G393" s="102">
        <v>33422.03</v>
      </c>
      <c r="H393" s="90">
        <f t="shared" si="23"/>
        <v>32123.283031697585</v>
      </c>
      <c r="I393" s="55">
        <v>6</v>
      </c>
      <c r="J393" s="56">
        <f t="shared" si="28"/>
        <v>32123.283031697589</v>
      </c>
      <c r="K393" s="69">
        <f t="shared" si="24"/>
        <v>0</v>
      </c>
      <c r="L393" s="91">
        <v>96</v>
      </c>
      <c r="M393" s="71">
        <f t="shared" si="25"/>
        <v>30838.351710429684</v>
      </c>
      <c r="N393" s="56">
        <f t="shared" si="26"/>
        <v>1284.9313212679044</v>
      </c>
      <c r="O393" s="92"/>
      <c r="P393" s="79">
        <v>1000</v>
      </c>
      <c r="Q393" s="93">
        <f t="shared" si="27"/>
        <v>31838.351710429684</v>
      </c>
      <c r="R393" s="47"/>
      <c r="S393" s="47"/>
    </row>
    <row r="394" spans="1:19" s="39" customFormat="1" ht="15.75" customHeight="1">
      <c r="A394" s="44" t="s">
        <v>869</v>
      </c>
      <c r="B394" s="84" t="s">
        <v>403</v>
      </c>
      <c r="C394" s="85" t="s">
        <v>1026</v>
      </c>
      <c r="D394" s="86" t="s">
        <v>1027</v>
      </c>
      <c r="E394" s="84" t="s">
        <v>1010</v>
      </c>
      <c r="F394" s="94">
        <v>200010150682305</v>
      </c>
      <c r="G394" s="102">
        <v>33422.03</v>
      </c>
      <c r="H394" s="90">
        <f t="shared" si="23"/>
        <v>32123.283031697585</v>
      </c>
      <c r="I394" s="55">
        <v>6</v>
      </c>
      <c r="J394" s="56">
        <f t="shared" si="28"/>
        <v>32123.283031697589</v>
      </c>
      <c r="K394" s="69">
        <f t="shared" si="24"/>
        <v>0</v>
      </c>
      <c r="L394" s="91">
        <v>93</v>
      </c>
      <c r="M394" s="71">
        <f t="shared" si="25"/>
        <v>29874.653219478758</v>
      </c>
      <c r="N394" s="56">
        <f t="shared" si="26"/>
        <v>2248.6298122188309</v>
      </c>
      <c r="O394" s="92"/>
      <c r="P394" s="71">
        <v>3000</v>
      </c>
      <c r="Q394" s="93">
        <f t="shared" si="27"/>
        <v>32874.653219478758</v>
      </c>
      <c r="R394" s="47"/>
      <c r="S394" s="47"/>
    </row>
    <row r="395" spans="1:19" s="39" customFormat="1" ht="15.75" customHeight="1">
      <c r="A395" s="44" t="s">
        <v>870</v>
      </c>
      <c r="B395" s="84" t="s">
        <v>404</v>
      </c>
      <c r="C395" s="85" t="s">
        <v>1026</v>
      </c>
      <c r="D395" s="86" t="s">
        <v>1027</v>
      </c>
      <c r="E395" s="84" t="s">
        <v>1010</v>
      </c>
      <c r="F395" s="94">
        <v>200010150694047</v>
      </c>
      <c r="G395" s="102">
        <v>33422.03</v>
      </c>
      <c r="H395" s="90">
        <f t="shared" si="23"/>
        <v>32123.283031697585</v>
      </c>
      <c r="I395" s="55">
        <v>6</v>
      </c>
      <c r="J395" s="56">
        <f t="shared" si="28"/>
        <v>32123.283031697589</v>
      </c>
      <c r="K395" s="69">
        <f t="shared" si="24"/>
        <v>0</v>
      </c>
      <c r="L395" s="91">
        <v>96</v>
      </c>
      <c r="M395" s="71">
        <f t="shared" si="25"/>
        <v>30838.351710429684</v>
      </c>
      <c r="N395" s="56">
        <f t="shared" si="26"/>
        <v>1284.9313212679044</v>
      </c>
      <c r="O395" s="92"/>
      <c r="P395" s="79">
        <v>1000</v>
      </c>
      <c r="Q395" s="93">
        <f t="shared" si="27"/>
        <v>31838.351710429684</v>
      </c>
      <c r="R395" s="47"/>
      <c r="S395" s="47"/>
    </row>
    <row r="396" spans="1:19" s="39" customFormat="1" ht="15.75" customHeight="1">
      <c r="A396" s="43" t="s">
        <v>871</v>
      </c>
      <c r="B396" s="84" t="s">
        <v>405</v>
      </c>
      <c r="C396" s="85" t="s">
        <v>1026</v>
      </c>
      <c r="D396" s="86" t="s">
        <v>1027</v>
      </c>
      <c r="E396" s="84" t="s">
        <v>1010</v>
      </c>
      <c r="F396" s="94">
        <v>200010150696980</v>
      </c>
      <c r="G396" s="102">
        <v>41226.9</v>
      </c>
      <c r="H396" s="90">
        <f t="shared" si="23"/>
        <v>39624.863517251746</v>
      </c>
      <c r="I396" s="55">
        <v>6</v>
      </c>
      <c r="J396" s="56">
        <f t="shared" si="28"/>
        <v>39624.863517251746</v>
      </c>
      <c r="K396" s="69">
        <f t="shared" si="24"/>
        <v>0</v>
      </c>
      <c r="L396" s="91">
        <v>100</v>
      </c>
      <c r="M396" s="71">
        <f t="shared" si="25"/>
        <v>39624.863517251746</v>
      </c>
      <c r="N396" s="56">
        <f t="shared" si="26"/>
        <v>0</v>
      </c>
      <c r="O396" s="92" t="s">
        <v>1185</v>
      </c>
      <c r="P396" s="79">
        <v>1316.6</v>
      </c>
      <c r="Q396" s="93">
        <f t="shared" si="27"/>
        <v>40941.463517251745</v>
      </c>
      <c r="R396" s="47"/>
      <c r="S396" s="47"/>
    </row>
    <row r="397" spans="1:19" s="39" customFormat="1" ht="15.75" customHeight="1">
      <c r="A397" s="43" t="s">
        <v>872</v>
      </c>
      <c r="B397" s="84" t="s">
        <v>406</v>
      </c>
      <c r="C397" s="85" t="s">
        <v>1026</v>
      </c>
      <c r="D397" s="86" t="s">
        <v>1027</v>
      </c>
      <c r="E397" s="84" t="s">
        <v>1010</v>
      </c>
      <c r="F397" s="94">
        <v>200010150696964</v>
      </c>
      <c r="G397" s="102">
        <v>41226.9</v>
      </c>
      <c r="H397" s="90">
        <f t="shared" ref="H397:H460" si="29">+G397*C$9/100</f>
        <v>39624.863517251746</v>
      </c>
      <c r="I397" s="55">
        <v>6</v>
      </c>
      <c r="J397" s="56">
        <f t="shared" si="28"/>
        <v>39624.863517251746</v>
      </c>
      <c r="K397" s="69">
        <f t="shared" si="24"/>
        <v>0</v>
      </c>
      <c r="L397" s="91">
        <v>95</v>
      </c>
      <c r="M397" s="71">
        <f t="shared" si="25"/>
        <v>37643.620341389164</v>
      </c>
      <c r="N397" s="56">
        <f t="shared" si="26"/>
        <v>1981.2431758625826</v>
      </c>
      <c r="O397" s="92"/>
      <c r="P397" s="71">
        <v>3000</v>
      </c>
      <c r="Q397" s="93">
        <f t="shared" si="27"/>
        <v>40643.620341389164</v>
      </c>
      <c r="R397" s="47"/>
      <c r="S397" s="47"/>
    </row>
    <row r="398" spans="1:19" s="39" customFormat="1" ht="15.75" customHeight="1">
      <c r="A398" s="43" t="s">
        <v>873</v>
      </c>
      <c r="B398" s="84" t="s">
        <v>407</v>
      </c>
      <c r="C398" s="85" t="s">
        <v>1026</v>
      </c>
      <c r="D398" s="86" t="s">
        <v>1027</v>
      </c>
      <c r="E398" s="84" t="s">
        <v>1010</v>
      </c>
      <c r="F398" s="94">
        <v>200010150696993</v>
      </c>
      <c r="G398" s="102">
        <v>41226.9</v>
      </c>
      <c r="H398" s="90">
        <f t="shared" si="29"/>
        <v>39624.863517251746</v>
      </c>
      <c r="I398" s="55">
        <v>6</v>
      </c>
      <c r="J398" s="56">
        <f t="shared" si="28"/>
        <v>39624.863517251746</v>
      </c>
      <c r="K398" s="69">
        <f t="shared" si="24"/>
        <v>0</v>
      </c>
      <c r="L398" s="91">
        <v>100</v>
      </c>
      <c r="M398" s="71">
        <f t="shared" si="25"/>
        <v>39624.863517251746</v>
      </c>
      <c r="N398" s="56">
        <f t="shared" si="26"/>
        <v>0</v>
      </c>
      <c r="O398" s="92" t="s">
        <v>1185</v>
      </c>
      <c r="P398" s="79">
        <v>1316.6</v>
      </c>
      <c r="Q398" s="93">
        <f t="shared" si="27"/>
        <v>40941.463517251745</v>
      </c>
      <c r="R398" s="47"/>
      <c r="S398" s="47"/>
    </row>
    <row r="399" spans="1:19" s="39" customFormat="1" ht="15.75" customHeight="1">
      <c r="A399" s="43" t="s">
        <v>874</v>
      </c>
      <c r="B399" s="84" t="s">
        <v>408</v>
      </c>
      <c r="C399" s="85" t="s">
        <v>1026</v>
      </c>
      <c r="D399" s="86" t="s">
        <v>1027</v>
      </c>
      <c r="E399" s="84" t="s">
        <v>1010</v>
      </c>
      <c r="F399" s="94">
        <v>200010150696951</v>
      </c>
      <c r="G399" s="102">
        <v>41226.9</v>
      </c>
      <c r="H399" s="90">
        <f t="shared" si="29"/>
        <v>39624.863517251746</v>
      </c>
      <c r="I399" s="55">
        <v>6</v>
      </c>
      <c r="J399" s="56">
        <f t="shared" si="28"/>
        <v>39624.863517251746</v>
      </c>
      <c r="K399" s="69">
        <f t="shared" si="24"/>
        <v>0</v>
      </c>
      <c r="L399" s="91">
        <v>100</v>
      </c>
      <c r="M399" s="71">
        <f t="shared" si="25"/>
        <v>39624.863517251746</v>
      </c>
      <c r="N399" s="56">
        <f t="shared" si="26"/>
        <v>0</v>
      </c>
      <c r="O399" s="92" t="s">
        <v>1185</v>
      </c>
      <c r="P399" s="79">
        <v>1316.6</v>
      </c>
      <c r="Q399" s="93">
        <f t="shared" si="27"/>
        <v>40941.463517251745</v>
      </c>
      <c r="R399" s="47"/>
      <c r="S399" s="47"/>
    </row>
    <row r="400" spans="1:19" s="39" customFormat="1" ht="15.75" customHeight="1">
      <c r="A400" s="43" t="s">
        <v>875</v>
      </c>
      <c r="B400" s="84" t="s">
        <v>409</v>
      </c>
      <c r="C400" s="85" t="s">
        <v>1026</v>
      </c>
      <c r="D400" s="86" t="s">
        <v>1027</v>
      </c>
      <c r="E400" s="84" t="s">
        <v>1010</v>
      </c>
      <c r="F400" s="94">
        <v>200010150696977</v>
      </c>
      <c r="G400" s="102">
        <v>25901.200000000001</v>
      </c>
      <c r="H400" s="90">
        <f t="shared" si="29"/>
        <v>24894.70503319534</v>
      </c>
      <c r="I400" s="55">
        <v>6</v>
      </c>
      <c r="J400" s="56">
        <f t="shared" si="28"/>
        <v>24894.70503319534</v>
      </c>
      <c r="K400" s="69">
        <f t="shared" si="24"/>
        <v>0</v>
      </c>
      <c r="L400" s="91">
        <v>96</v>
      </c>
      <c r="M400" s="71">
        <f t="shared" si="25"/>
        <v>23898.916831867526</v>
      </c>
      <c r="N400" s="56">
        <f t="shared" si="26"/>
        <v>995.78820132781402</v>
      </c>
      <c r="O400" s="92"/>
      <c r="P400" s="79">
        <v>1000</v>
      </c>
      <c r="Q400" s="93">
        <f t="shared" si="27"/>
        <v>24898.916831867526</v>
      </c>
      <c r="R400" s="47"/>
      <c r="S400" s="47"/>
    </row>
    <row r="401" spans="1:19" s="39" customFormat="1" ht="15.75" customHeight="1">
      <c r="A401" s="44" t="s">
        <v>876</v>
      </c>
      <c r="B401" s="84" t="s">
        <v>410</v>
      </c>
      <c r="C401" s="85" t="s">
        <v>1026</v>
      </c>
      <c r="D401" s="86" t="s">
        <v>1027</v>
      </c>
      <c r="E401" s="84" t="s">
        <v>1010</v>
      </c>
      <c r="F401" s="94">
        <v>200015800118934</v>
      </c>
      <c r="G401" s="102">
        <v>41226.9</v>
      </c>
      <c r="H401" s="90">
        <f t="shared" si="29"/>
        <v>39624.863517251746</v>
      </c>
      <c r="I401" s="55">
        <v>6</v>
      </c>
      <c r="J401" s="56">
        <f t="shared" si="28"/>
        <v>39624.863517251746</v>
      </c>
      <c r="K401" s="69">
        <f t="shared" si="24"/>
        <v>0</v>
      </c>
      <c r="L401" s="91">
        <v>91</v>
      </c>
      <c r="M401" s="71">
        <f t="shared" si="25"/>
        <v>36058.62580069909</v>
      </c>
      <c r="N401" s="56">
        <f t="shared" si="26"/>
        <v>3566.2377165526559</v>
      </c>
      <c r="O401" s="92"/>
      <c r="P401" s="71">
        <v>4000</v>
      </c>
      <c r="Q401" s="93">
        <f t="shared" si="27"/>
        <v>40058.62580069909</v>
      </c>
      <c r="R401" s="47"/>
      <c r="S401" s="47"/>
    </row>
    <row r="402" spans="1:19" s="39" customFormat="1" ht="15.75" customHeight="1">
      <c r="A402" s="44" t="s">
        <v>877</v>
      </c>
      <c r="B402" s="84" t="s">
        <v>411</v>
      </c>
      <c r="C402" s="85" t="s">
        <v>1026</v>
      </c>
      <c r="D402" s="86" t="s">
        <v>1027</v>
      </c>
      <c r="E402" s="84" t="s">
        <v>1010</v>
      </c>
      <c r="F402" s="94">
        <v>200016900109600</v>
      </c>
      <c r="G402" s="102">
        <v>33422.03</v>
      </c>
      <c r="H402" s="90">
        <f t="shared" si="29"/>
        <v>32123.283031697585</v>
      </c>
      <c r="I402" s="55">
        <v>6</v>
      </c>
      <c r="J402" s="56">
        <f t="shared" si="28"/>
        <v>32123.283031697589</v>
      </c>
      <c r="K402" s="69">
        <f t="shared" si="24"/>
        <v>0</v>
      </c>
      <c r="L402" s="91">
        <v>95</v>
      </c>
      <c r="M402" s="71">
        <f t="shared" si="25"/>
        <v>30517.11888011271</v>
      </c>
      <c r="N402" s="56">
        <f t="shared" si="26"/>
        <v>1606.1641515848787</v>
      </c>
      <c r="O402" s="92"/>
      <c r="P402" s="71">
        <v>2000</v>
      </c>
      <c r="Q402" s="93">
        <f t="shared" si="27"/>
        <v>32517.11888011271</v>
      </c>
      <c r="R402" s="47"/>
      <c r="S402" s="47"/>
    </row>
    <row r="403" spans="1:19" s="39" customFormat="1" ht="15.75" customHeight="1">
      <c r="A403" s="44" t="s">
        <v>878</v>
      </c>
      <c r="B403" s="84" t="s">
        <v>412</v>
      </c>
      <c r="C403" s="85" t="s">
        <v>1026</v>
      </c>
      <c r="D403" s="86" t="s">
        <v>1027</v>
      </c>
      <c r="E403" s="84" t="s">
        <v>1010</v>
      </c>
      <c r="F403" s="94">
        <v>200010301709847</v>
      </c>
      <c r="G403" s="102">
        <v>41226.9</v>
      </c>
      <c r="H403" s="90">
        <f t="shared" si="29"/>
        <v>39624.863517251746</v>
      </c>
      <c r="I403" s="55">
        <v>6</v>
      </c>
      <c r="J403" s="56">
        <f t="shared" si="28"/>
        <v>39624.863517251746</v>
      </c>
      <c r="K403" s="69">
        <f t="shared" si="24"/>
        <v>0</v>
      </c>
      <c r="L403" s="91">
        <v>98</v>
      </c>
      <c r="M403" s="71">
        <f t="shared" si="25"/>
        <v>38832.366246906713</v>
      </c>
      <c r="N403" s="56">
        <f t="shared" si="26"/>
        <v>792.49727034503303</v>
      </c>
      <c r="O403" s="92"/>
      <c r="P403" s="79">
        <v>1000</v>
      </c>
      <c r="Q403" s="93">
        <f t="shared" si="27"/>
        <v>39832.366246906713</v>
      </c>
      <c r="R403" s="47"/>
      <c r="S403" s="47"/>
    </row>
    <row r="404" spans="1:19" s="39" customFormat="1" ht="15.75" customHeight="1">
      <c r="A404" s="44" t="s">
        <v>879</v>
      </c>
      <c r="B404" s="84" t="s">
        <v>413</v>
      </c>
      <c r="C404" s="85" t="s">
        <v>1026</v>
      </c>
      <c r="D404" s="86" t="s">
        <v>1027</v>
      </c>
      <c r="E404" s="84" t="s">
        <v>1010</v>
      </c>
      <c r="F404" s="94">
        <v>200010150778594</v>
      </c>
      <c r="G404" s="102">
        <v>33422.03</v>
      </c>
      <c r="H404" s="90">
        <f t="shared" si="29"/>
        <v>32123.283031697585</v>
      </c>
      <c r="I404" s="55">
        <v>6</v>
      </c>
      <c r="J404" s="56">
        <f t="shared" si="28"/>
        <v>32123.283031697589</v>
      </c>
      <c r="K404" s="69">
        <f t="shared" si="24"/>
        <v>0</v>
      </c>
      <c r="L404" s="91">
        <v>100</v>
      </c>
      <c r="M404" s="71">
        <f t="shared" si="25"/>
        <v>32123.283031697589</v>
      </c>
      <c r="N404" s="56">
        <f t="shared" si="26"/>
        <v>0</v>
      </c>
      <c r="O404" s="92" t="s">
        <v>1185</v>
      </c>
      <c r="P404" s="79">
        <v>1067.3499999999999</v>
      </c>
      <c r="Q404" s="93">
        <f t="shared" si="27"/>
        <v>33190.633031697587</v>
      </c>
      <c r="R404" s="47"/>
      <c r="S404" s="47"/>
    </row>
    <row r="405" spans="1:19" s="39" customFormat="1" ht="15.75" customHeight="1">
      <c r="A405" s="44" t="s">
        <v>880</v>
      </c>
      <c r="B405" s="84" t="s">
        <v>414</v>
      </c>
      <c r="C405" s="85" t="s">
        <v>1026</v>
      </c>
      <c r="D405" s="86" t="s">
        <v>1027</v>
      </c>
      <c r="E405" s="84" t="s">
        <v>1010</v>
      </c>
      <c r="F405" s="94">
        <v>200012404474742</v>
      </c>
      <c r="G405" s="102">
        <v>41226.9</v>
      </c>
      <c r="H405" s="90">
        <f t="shared" si="29"/>
        <v>39624.863517251746</v>
      </c>
      <c r="I405" s="55">
        <v>6</v>
      </c>
      <c r="J405" s="56">
        <f t="shared" si="28"/>
        <v>39624.863517251746</v>
      </c>
      <c r="K405" s="69">
        <f t="shared" si="24"/>
        <v>0</v>
      </c>
      <c r="L405" s="91">
        <v>96</v>
      </c>
      <c r="M405" s="71">
        <f t="shared" si="25"/>
        <v>38039.86897656168</v>
      </c>
      <c r="N405" s="56">
        <f t="shared" si="26"/>
        <v>1584.9945406900661</v>
      </c>
      <c r="O405" s="92"/>
      <c r="P405" s="79">
        <v>1000</v>
      </c>
      <c r="Q405" s="93">
        <f t="shared" si="27"/>
        <v>39039.86897656168</v>
      </c>
      <c r="R405" s="47"/>
      <c r="S405" s="47"/>
    </row>
    <row r="406" spans="1:19" s="39" customFormat="1" ht="15.75" customHeight="1">
      <c r="A406" s="44" t="s">
        <v>881</v>
      </c>
      <c r="B406" s="84" t="s">
        <v>415</v>
      </c>
      <c r="C406" s="85" t="s">
        <v>1026</v>
      </c>
      <c r="D406" s="86" t="s">
        <v>1027</v>
      </c>
      <c r="E406" s="84" t="s">
        <v>1010</v>
      </c>
      <c r="F406" s="94">
        <v>200010150812227</v>
      </c>
      <c r="G406" s="102">
        <v>33422.03</v>
      </c>
      <c r="H406" s="90">
        <f t="shared" si="29"/>
        <v>32123.283031697585</v>
      </c>
      <c r="I406" s="55">
        <v>6</v>
      </c>
      <c r="J406" s="56">
        <f t="shared" si="28"/>
        <v>32123.283031697589</v>
      </c>
      <c r="K406" s="69">
        <f t="shared" si="24"/>
        <v>0</v>
      </c>
      <c r="L406" s="91">
        <v>100</v>
      </c>
      <c r="M406" s="71">
        <f t="shared" si="25"/>
        <v>32123.283031697589</v>
      </c>
      <c r="N406" s="56">
        <f t="shared" si="26"/>
        <v>0</v>
      </c>
      <c r="O406" s="92" t="s">
        <v>1185</v>
      </c>
      <c r="P406" s="79">
        <v>1067.3499999999999</v>
      </c>
      <c r="Q406" s="93">
        <f t="shared" si="27"/>
        <v>33190.633031697587</v>
      </c>
      <c r="R406" s="47"/>
      <c r="S406" s="47"/>
    </row>
    <row r="407" spans="1:19" s="39" customFormat="1" ht="15.75" customHeight="1">
      <c r="A407" s="44" t="s">
        <v>882</v>
      </c>
      <c r="B407" s="84" t="s">
        <v>416</v>
      </c>
      <c r="C407" s="85" t="s">
        <v>1026</v>
      </c>
      <c r="D407" s="86" t="s">
        <v>1027</v>
      </c>
      <c r="E407" s="84" t="s">
        <v>1010</v>
      </c>
      <c r="F407" s="94">
        <v>200010302069269</v>
      </c>
      <c r="G407" s="102">
        <v>33422.03</v>
      </c>
      <c r="H407" s="90">
        <f t="shared" si="29"/>
        <v>32123.283031697585</v>
      </c>
      <c r="I407" s="55">
        <v>6</v>
      </c>
      <c r="J407" s="56">
        <f t="shared" si="28"/>
        <v>32123.283031697589</v>
      </c>
      <c r="K407" s="69">
        <f t="shared" si="24"/>
        <v>0</v>
      </c>
      <c r="L407" s="91">
        <v>93</v>
      </c>
      <c r="M407" s="71">
        <f t="shared" si="25"/>
        <v>29874.653219478758</v>
      </c>
      <c r="N407" s="56">
        <f t="shared" si="26"/>
        <v>2248.6298122188309</v>
      </c>
      <c r="O407" s="92"/>
      <c r="P407" s="71">
        <v>3000</v>
      </c>
      <c r="Q407" s="93">
        <f t="shared" si="27"/>
        <v>32874.653219478758</v>
      </c>
      <c r="R407" s="47"/>
      <c r="S407" s="47"/>
    </row>
    <row r="408" spans="1:19" s="39" customFormat="1" ht="15.75" customHeight="1">
      <c r="A408" s="43" t="s">
        <v>883</v>
      </c>
      <c r="B408" s="84" t="s">
        <v>417</v>
      </c>
      <c r="C408" s="85" t="s">
        <v>1026</v>
      </c>
      <c r="D408" s="86" t="s">
        <v>1027</v>
      </c>
      <c r="E408" s="84" t="s">
        <v>1010</v>
      </c>
      <c r="F408" s="94">
        <v>200010302140447</v>
      </c>
      <c r="G408" s="102">
        <v>33422.03</v>
      </c>
      <c r="H408" s="90">
        <f t="shared" si="29"/>
        <v>32123.283031697585</v>
      </c>
      <c r="I408" s="55">
        <v>6</v>
      </c>
      <c r="J408" s="56">
        <f t="shared" si="28"/>
        <v>32123.283031697589</v>
      </c>
      <c r="K408" s="69">
        <f t="shared" si="24"/>
        <v>0</v>
      </c>
      <c r="L408" s="91">
        <v>91</v>
      </c>
      <c r="M408" s="71">
        <f t="shared" si="25"/>
        <v>29232.187558844806</v>
      </c>
      <c r="N408" s="56">
        <f t="shared" si="26"/>
        <v>2891.0954728527831</v>
      </c>
      <c r="O408" s="92"/>
      <c r="P408" s="71">
        <v>3500</v>
      </c>
      <c r="Q408" s="93">
        <f t="shared" si="27"/>
        <v>32732.187558844806</v>
      </c>
      <c r="R408" s="47"/>
      <c r="S408" s="47"/>
    </row>
    <row r="409" spans="1:19" s="39" customFormat="1" ht="15.75" customHeight="1">
      <c r="A409" s="44" t="s">
        <v>884</v>
      </c>
      <c r="B409" s="84" t="s">
        <v>418</v>
      </c>
      <c r="C409" s="85" t="s">
        <v>1026</v>
      </c>
      <c r="D409" s="86" t="s">
        <v>1027</v>
      </c>
      <c r="E409" s="84" t="s">
        <v>1010</v>
      </c>
      <c r="F409" s="94">
        <v>200016900118303</v>
      </c>
      <c r="G409" s="102">
        <v>41226.9</v>
      </c>
      <c r="H409" s="90">
        <f t="shared" si="29"/>
        <v>39624.863517251746</v>
      </c>
      <c r="I409" s="55">
        <v>6</v>
      </c>
      <c r="J409" s="56">
        <f t="shared" si="28"/>
        <v>39624.863517251746</v>
      </c>
      <c r="K409" s="69">
        <f t="shared" si="24"/>
        <v>0</v>
      </c>
      <c r="L409" s="91">
        <v>98</v>
      </c>
      <c r="M409" s="71">
        <f t="shared" si="25"/>
        <v>38832.366246906713</v>
      </c>
      <c r="N409" s="56">
        <f t="shared" si="26"/>
        <v>792.49727034503303</v>
      </c>
      <c r="O409" s="92"/>
      <c r="P409" s="79">
        <v>1000</v>
      </c>
      <c r="Q409" s="93">
        <f t="shared" si="27"/>
        <v>39832.366246906713</v>
      </c>
      <c r="R409" s="47"/>
      <c r="S409" s="47"/>
    </row>
    <row r="410" spans="1:19" s="39" customFormat="1" ht="15.75" customHeight="1">
      <c r="A410" s="44" t="s">
        <v>885</v>
      </c>
      <c r="B410" s="84" t="s">
        <v>419</v>
      </c>
      <c r="C410" s="85" t="s">
        <v>1026</v>
      </c>
      <c r="D410" s="86" t="s">
        <v>1027</v>
      </c>
      <c r="E410" s="84" t="s">
        <v>1010</v>
      </c>
      <c r="F410" s="94">
        <v>200010150803993</v>
      </c>
      <c r="G410" s="102">
        <v>41226.9</v>
      </c>
      <c r="H410" s="90">
        <f t="shared" si="29"/>
        <v>39624.863517251746</v>
      </c>
      <c r="I410" s="55">
        <v>6</v>
      </c>
      <c r="J410" s="56">
        <f t="shared" si="28"/>
        <v>39624.863517251746</v>
      </c>
      <c r="K410" s="69">
        <f t="shared" si="24"/>
        <v>0</v>
      </c>
      <c r="L410" s="91">
        <v>96</v>
      </c>
      <c r="M410" s="71">
        <f t="shared" si="25"/>
        <v>38039.86897656168</v>
      </c>
      <c r="N410" s="56">
        <f t="shared" si="26"/>
        <v>1584.9945406900661</v>
      </c>
      <c r="O410" s="92"/>
      <c r="P410" s="79">
        <v>1000</v>
      </c>
      <c r="Q410" s="93">
        <f t="shared" si="27"/>
        <v>39039.86897656168</v>
      </c>
      <c r="R410" s="47"/>
      <c r="S410" s="47"/>
    </row>
    <row r="411" spans="1:19" s="39" customFormat="1" ht="15.75" customHeight="1">
      <c r="A411" s="44" t="s">
        <v>886</v>
      </c>
      <c r="B411" s="84" t="s">
        <v>420</v>
      </c>
      <c r="C411" s="85" t="s">
        <v>1026</v>
      </c>
      <c r="D411" s="86" t="s">
        <v>1027</v>
      </c>
      <c r="E411" s="84" t="s">
        <v>1010</v>
      </c>
      <c r="F411" s="94">
        <v>200010150754039</v>
      </c>
      <c r="G411" s="102">
        <v>33422.03</v>
      </c>
      <c r="H411" s="90">
        <f t="shared" si="29"/>
        <v>32123.283031697585</v>
      </c>
      <c r="I411" s="55">
        <v>6</v>
      </c>
      <c r="J411" s="56">
        <f t="shared" si="28"/>
        <v>32123.283031697589</v>
      </c>
      <c r="K411" s="69">
        <f t="shared" si="24"/>
        <v>0</v>
      </c>
      <c r="L411" s="91">
        <v>96</v>
      </c>
      <c r="M411" s="71">
        <f t="shared" si="25"/>
        <v>30838.351710429684</v>
      </c>
      <c r="N411" s="56">
        <f t="shared" si="26"/>
        <v>1284.9313212679044</v>
      </c>
      <c r="O411" s="92"/>
      <c r="P411" s="79">
        <v>1000</v>
      </c>
      <c r="Q411" s="93">
        <f t="shared" si="27"/>
        <v>31838.351710429684</v>
      </c>
      <c r="R411" s="47"/>
      <c r="S411" s="47"/>
    </row>
    <row r="412" spans="1:19" s="39" customFormat="1" ht="15.75" customHeight="1">
      <c r="A412" s="43" t="s">
        <v>887</v>
      </c>
      <c r="B412" s="84" t="s">
        <v>421</v>
      </c>
      <c r="C412" s="85" t="s">
        <v>1026</v>
      </c>
      <c r="D412" s="86" t="s">
        <v>1027</v>
      </c>
      <c r="E412" s="84" t="s">
        <v>1010</v>
      </c>
      <c r="F412" s="94">
        <v>200019600986709</v>
      </c>
      <c r="G412" s="102">
        <v>27800.5</v>
      </c>
      <c r="H412" s="90">
        <f t="shared" si="29"/>
        <v>26720.200117189434</v>
      </c>
      <c r="I412" s="55">
        <v>6</v>
      </c>
      <c r="J412" s="56">
        <f t="shared" si="28"/>
        <v>26720.200117189437</v>
      </c>
      <c r="K412" s="69">
        <f t="shared" si="24"/>
        <v>0</v>
      </c>
      <c r="L412" s="91">
        <v>100</v>
      </c>
      <c r="M412" s="71">
        <f t="shared" si="25"/>
        <v>26720.200117189437</v>
      </c>
      <c r="N412" s="56">
        <f t="shared" si="26"/>
        <v>0</v>
      </c>
      <c r="O412" s="92" t="s">
        <v>1185</v>
      </c>
      <c r="P412" s="79">
        <v>887.82</v>
      </c>
      <c r="Q412" s="93">
        <f t="shared" si="27"/>
        <v>27608.020117189437</v>
      </c>
      <c r="R412" s="47"/>
      <c r="S412" s="47"/>
    </row>
    <row r="413" spans="1:19" s="39" customFormat="1" ht="15.75" customHeight="1">
      <c r="A413" s="43" t="s">
        <v>888</v>
      </c>
      <c r="B413" s="84" t="s">
        <v>422</v>
      </c>
      <c r="C413" s="85" t="s">
        <v>1026</v>
      </c>
      <c r="D413" s="86" t="s">
        <v>1027</v>
      </c>
      <c r="E413" s="84" t="s">
        <v>1010</v>
      </c>
      <c r="F413" s="94">
        <v>200011630590073</v>
      </c>
      <c r="G413" s="102">
        <v>41226.9</v>
      </c>
      <c r="H413" s="90">
        <f t="shared" si="29"/>
        <v>39624.863517251746</v>
      </c>
      <c r="I413" s="55">
        <v>6</v>
      </c>
      <c r="J413" s="56">
        <f t="shared" si="28"/>
        <v>39624.863517251746</v>
      </c>
      <c r="K413" s="69">
        <f t="shared" si="24"/>
        <v>0</v>
      </c>
      <c r="L413" s="91">
        <v>91</v>
      </c>
      <c r="M413" s="71">
        <f t="shared" si="25"/>
        <v>36058.62580069909</v>
      </c>
      <c r="N413" s="56">
        <f t="shared" si="26"/>
        <v>3566.2377165526559</v>
      </c>
      <c r="O413" s="92"/>
      <c r="P413" s="71">
        <v>4000</v>
      </c>
      <c r="Q413" s="93">
        <f t="shared" si="27"/>
        <v>40058.62580069909</v>
      </c>
      <c r="R413" s="47"/>
      <c r="S413" s="47"/>
    </row>
    <row r="414" spans="1:19" s="39" customFormat="1" ht="15.75" customHeight="1">
      <c r="A414" s="43" t="s">
        <v>889</v>
      </c>
      <c r="B414" s="84" t="s">
        <v>1169</v>
      </c>
      <c r="C414" s="85" t="s">
        <v>1026</v>
      </c>
      <c r="D414" s="86" t="s">
        <v>1027</v>
      </c>
      <c r="E414" s="84" t="s">
        <v>1010</v>
      </c>
      <c r="F414" s="94">
        <v>200011620627412</v>
      </c>
      <c r="G414" s="102">
        <v>33422.03</v>
      </c>
      <c r="H414" s="90">
        <f t="shared" si="29"/>
        <v>32123.283031697585</v>
      </c>
      <c r="I414" s="55">
        <v>6</v>
      </c>
      <c r="J414" s="56">
        <f t="shared" si="28"/>
        <v>32123.283031697589</v>
      </c>
      <c r="K414" s="69">
        <f t="shared" si="24"/>
        <v>0</v>
      </c>
      <c r="L414" s="91">
        <v>96</v>
      </c>
      <c r="M414" s="71">
        <f t="shared" si="25"/>
        <v>30838.351710429684</v>
      </c>
      <c r="N414" s="56">
        <f t="shared" si="26"/>
        <v>1284.9313212679044</v>
      </c>
      <c r="O414" s="92"/>
      <c r="P414" s="79">
        <v>1000</v>
      </c>
      <c r="Q414" s="93">
        <f t="shared" si="27"/>
        <v>31838.351710429684</v>
      </c>
      <c r="R414" s="47"/>
      <c r="S414" s="47"/>
    </row>
    <row r="415" spans="1:19" s="39" customFormat="1" ht="15.75" customHeight="1">
      <c r="A415" s="43" t="s">
        <v>890</v>
      </c>
      <c r="B415" s="84" t="s">
        <v>423</v>
      </c>
      <c r="C415" s="85" t="s">
        <v>1026</v>
      </c>
      <c r="D415" s="86" t="s">
        <v>1027</v>
      </c>
      <c r="E415" s="84" t="s">
        <v>1010</v>
      </c>
      <c r="F415" s="94">
        <v>200019600431171</v>
      </c>
      <c r="G415" s="102">
        <v>41226.9</v>
      </c>
      <c r="H415" s="90">
        <f t="shared" si="29"/>
        <v>39624.863517251746</v>
      </c>
      <c r="I415" s="55">
        <v>6</v>
      </c>
      <c r="J415" s="56">
        <f t="shared" si="28"/>
        <v>39624.863517251746</v>
      </c>
      <c r="K415" s="69">
        <f t="shared" si="24"/>
        <v>0</v>
      </c>
      <c r="L415" s="91">
        <v>100</v>
      </c>
      <c r="M415" s="71">
        <f t="shared" si="25"/>
        <v>39624.863517251746</v>
      </c>
      <c r="N415" s="56">
        <f t="shared" si="26"/>
        <v>0</v>
      </c>
      <c r="O415" s="92" t="s">
        <v>1185</v>
      </c>
      <c r="P415" s="79">
        <v>1316.6</v>
      </c>
      <c r="Q415" s="93">
        <f t="shared" si="27"/>
        <v>40941.463517251745</v>
      </c>
      <c r="R415" s="47"/>
      <c r="S415" s="47"/>
    </row>
    <row r="416" spans="1:19" s="39" customFormat="1" ht="15.75" customHeight="1">
      <c r="A416" s="44" t="s">
        <v>891</v>
      </c>
      <c r="B416" s="84" t="s">
        <v>424</v>
      </c>
      <c r="C416" s="85" t="s">
        <v>1026</v>
      </c>
      <c r="D416" s="86" t="s">
        <v>1027</v>
      </c>
      <c r="E416" s="84" t="s">
        <v>1010</v>
      </c>
      <c r="F416" s="94">
        <v>200019600991214</v>
      </c>
      <c r="G416" s="102">
        <v>33422.03</v>
      </c>
      <c r="H416" s="90">
        <f t="shared" si="29"/>
        <v>32123.283031697585</v>
      </c>
      <c r="I416" s="55">
        <v>6</v>
      </c>
      <c r="J416" s="56">
        <f t="shared" si="28"/>
        <v>32123.283031697589</v>
      </c>
      <c r="K416" s="69">
        <f t="shared" si="24"/>
        <v>0</v>
      </c>
      <c r="L416" s="91">
        <v>100</v>
      </c>
      <c r="M416" s="71">
        <f t="shared" si="25"/>
        <v>32123.283031697589</v>
      </c>
      <c r="N416" s="56">
        <f t="shared" si="26"/>
        <v>0</v>
      </c>
      <c r="O416" s="92" t="s">
        <v>1185</v>
      </c>
      <c r="P416" s="79">
        <v>1067.3499999999999</v>
      </c>
      <c r="Q416" s="93">
        <f t="shared" si="27"/>
        <v>33190.633031697587</v>
      </c>
      <c r="R416" s="47"/>
      <c r="S416" s="47"/>
    </row>
    <row r="417" spans="1:19" s="39" customFormat="1" ht="15.75" customHeight="1">
      <c r="A417" s="44" t="s">
        <v>892</v>
      </c>
      <c r="B417" s="84" t="s">
        <v>425</v>
      </c>
      <c r="C417" s="85" t="s">
        <v>1026</v>
      </c>
      <c r="D417" s="86" t="s">
        <v>1027</v>
      </c>
      <c r="E417" s="84" t="s">
        <v>1010</v>
      </c>
      <c r="F417" s="94">
        <v>200012490348047</v>
      </c>
      <c r="G417" s="102">
        <v>33422.03</v>
      </c>
      <c r="H417" s="90">
        <f t="shared" si="29"/>
        <v>32123.283031697585</v>
      </c>
      <c r="I417" s="55">
        <v>6</v>
      </c>
      <c r="J417" s="56">
        <f t="shared" si="28"/>
        <v>32123.283031697589</v>
      </c>
      <c r="K417" s="69">
        <f t="shared" si="24"/>
        <v>0</v>
      </c>
      <c r="L417" s="91">
        <v>95</v>
      </c>
      <c r="M417" s="71">
        <f t="shared" si="25"/>
        <v>30517.11888011271</v>
      </c>
      <c r="N417" s="56">
        <f t="shared" si="26"/>
        <v>1606.1641515848787</v>
      </c>
      <c r="O417" s="92"/>
      <c r="P417" s="71">
        <v>2000</v>
      </c>
      <c r="Q417" s="93">
        <f t="shared" si="27"/>
        <v>32517.11888011271</v>
      </c>
      <c r="R417" s="47"/>
      <c r="S417" s="47"/>
    </row>
    <row r="418" spans="1:19" s="39" customFormat="1" ht="15.75" customHeight="1">
      <c r="A418" s="44" t="s">
        <v>893</v>
      </c>
      <c r="B418" s="84" t="s">
        <v>426</v>
      </c>
      <c r="C418" s="85" t="s">
        <v>1026</v>
      </c>
      <c r="D418" s="86" t="s">
        <v>1027</v>
      </c>
      <c r="E418" s="84" t="s">
        <v>1010</v>
      </c>
      <c r="F418" s="94">
        <v>200019600298238</v>
      </c>
      <c r="G418" s="102">
        <v>33422.03</v>
      </c>
      <c r="H418" s="90">
        <f t="shared" si="29"/>
        <v>32123.283031697585</v>
      </c>
      <c r="I418" s="55">
        <v>6</v>
      </c>
      <c r="J418" s="56">
        <f t="shared" si="28"/>
        <v>32123.283031697589</v>
      </c>
      <c r="K418" s="69">
        <f t="shared" si="24"/>
        <v>0</v>
      </c>
      <c r="L418" s="91">
        <v>100</v>
      </c>
      <c r="M418" s="71">
        <f t="shared" si="25"/>
        <v>32123.283031697589</v>
      </c>
      <c r="N418" s="56">
        <f t="shared" si="26"/>
        <v>0</v>
      </c>
      <c r="O418" s="92" t="s">
        <v>1185</v>
      </c>
      <c r="P418" s="79">
        <v>1067.3499999999999</v>
      </c>
      <c r="Q418" s="93">
        <f t="shared" si="27"/>
        <v>33190.633031697587</v>
      </c>
      <c r="R418" s="47"/>
      <c r="S418" s="47"/>
    </row>
    <row r="419" spans="1:19" s="39" customFormat="1" ht="15.75" customHeight="1">
      <c r="A419" s="44" t="s">
        <v>894</v>
      </c>
      <c r="B419" s="84" t="s">
        <v>1167</v>
      </c>
      <c r="C419" s="85" t="s">
        <v>1026</v>
      </c>
      <c r="D419" s="86" t="s">
        <v>1027</v>
      </c>
      <c r="E419" s="84" t="s">
        <v>1010</v>
      </c>
      <c r="F419" s="94">
        <v>200019600857314</v>
      </c>
      <c r="G419" s="102">
        <v>41226.9</v>
      </c>
      <c r="H419" s="90">
        <f t="shared" si="29"/>
        <v>39624.863517251746</v>
      </c>
      <c r="I419" s="55">
        <v>6</v>
      </c>
      <c r="J419" s="56">
        <f t="shared" si="28"/>
        <v>39624.863517251746</v>
      </c>
      <c r="K419" s="69">
        <f t="shared" si="24"/>
        <v>0</v>
      </c>
      <c r="L419" s="91">
        <v>98</v>
      </c>
      <c r="M419" s="71">
        <f t="shared" si="25"/>
        <v>38832.366246906713</v>
      </c>
      <c r="N419" s="56">
        <f t="shared" si="26"/>
        <v>792.49727034503303</v>
      </c>
      <c r="O419" s="92"/>
      <c r="P419" s="79">
        <v>1000</v>
      </c>
      <c r="Q419" s="93">
        <f t="shared" si="27"/>
        <v>39832.366246906713</v>
      </c>
      <c r="R419" s="47"/>
      <c r="S419" s="47"/>
    </row>
    <row r="420" spans="1:19" s="39" customFormat="1" ht="15.75" customHeight="1">
      <c r="A420" s="44" t="s">
        <v>895</v>
      </c>
      <c r="B420" s="84" t="s">
        <v>427</v>
      </c>
      <c r="C420" s="85" t="s">
        <v>1026</v>
      </c>
      <c r="D420" s="86" t="s">
        <v>1027</v>
      </c>
      <c r="E420" s="84" t="s">
        <v>1010</v>
      </c>
      <c r="F420" s="94">
        <v>200010302130868</v>
      </c>
      <c r="G420" s="102">
        <v>33422.03</v>
      </c>
      <c r="H420" s="90">
        <f t="shared" si="29"/>
        <v>32123.283031697585</v>
      </c>
      <c r="I420" s="55">
        <v>6</v>
      </c>
      <c r="J420" s="56">
        <f t="shared" si="28"/>
        <v>32123.283031697589</v>
      </c>
      <c r="K420" s="69">
        <f t="shared" si="24"/>
        <v>0</v>
      </c>
      <c r="L420" s="91">
        <v>91</v>
      </c>
      <c r="M420" s="71">
        <f t="shared" si="25"/>
        <v>29232.187558844806</v>
      </c>
      <c r="N420" s="56">
        <f t="shared" si="26"/>
        <v>2891.0954728527831</v>
      </c>
      <c r="O420" s="92"/>
      <c r="P420" s="71">
        <v>4000</v>
      </c>
      <c r="Q420" s="93">
        <f t="shared" si="27"/>
        <v>33232.187558844802</v>
      </c>
      <c r="R420" s="47"/>
      <c r="S420" s="47"/>
    </row>
    <row r="421" spans="1:19" s="39" customFormat="1" ht="15.75" customHeight="1">
      <c r="A421" s="44" t="s">
        <v>896</v>
      </c>
      <c r="B421" s="84" t="s">
        <v>428</v>
      </c>
      <c r="C421" s="85" t="s">
        <v>1026</v>
      </c>
      <c r="D421" s="86" t="s">
        <v>1027</v>
      </c>
      <c r="E421" s="84" t="s">
        <v>1010</v>
      </c>
      <c r="F421" s="94">
        <v>200010131383483</v>
      </c>
      <c r="G421" s="102">
        <v>41226.9</v>
      </c>
      <c r="H421" s="90">
        <f t="shared" si="29"/>
        <v>39624.863517251746</v>
      </c>
      <c r="I421" s="55">
        <v>6</v>
      </c>
      <c r="J421" s="56">
        <f t="shared" si="28"/>
        <v>39624.863517251746</v>
      </c>
      <c r="K421" s="69">
        <f t="shared" si="24"/>
        <v>0</v>
      </c>
      <c r="L421" s="91">
        <v>100</v>
      </c>
      <c r="M421" s="71">
        <f t="shared" si="25"/>
        <v>39624.863517251746</v>
      </c>
      <c r="N421" s="56">
        <f t="shared" si="26"/>
        <v>0</v>
      </c>
      <c r="O421" s="92" t="s">
        <v>1185</v>
      </c>
      <c r="P421" s="79">
        <v>1316.6</v>
      </c>
      <c r="Q421" s="93">
        <f t="shared" si="27"/>
        <v>40941.463517251745</v>
      </c>
      <c r="R421" s="47"/>
      <c r="S421" s="47"/>
    </row>
    <row r="422" spans="1:19" s="39" customFormat="1" ht="15.75" customHeight="1">
      <c r="A422" s="44" t="s">
        <v>897</v>
      </c>
      <c r="B422" s="84" t="s">
        <v>429</v>
      </c>
      <c r="C422" s="85" t="s">
        <v>1026</v>
      </c>
      <c r="D422" s="86" t="s">
        <v>1027</v>
      </c>
      <c r="E422" s="84" t="s">
        <v>1010</v>
      </c>
      <c r="F422" s="94">
        <v>200011640426480</v>
      </c>
      <c r="G422" s="102">
        <v>25901.200000000001</v>
      </c>
      <c r="H422" s="90">
        <f t="shared" si="29"/>
        <v>24894.70503319534</v>
      </c>
      <c r="I422" s="55">
        <v>6</v>
      </c>
      <c r="J422" s="56">
        <f t="shared" si="28"/>
        <v>24894.70503319534</v>
      </c>
      <c r="K422" s="69">
        <f t="shared" si="24"/>
        <v>0</v>
      </c>
      <c r="L422" s="91">
        <v>96</v>
      </c>
      <c r="M422" s="71">
        <f t="shared" si="25"/>
        <v>23898.916831867526</v>
      </c>
      <c r="N422" s="56">
        <f t="shared" si="26"/>
        <v>995.78820132781402</v>
      </c>
      <c r="O422" s="92"/>
      <c r="P422" s="79">
        <v>1000</v>
      </c>
      <c r="Q422" s="93">
        <f t="shared" si="27"/>
        <v>24898.916831867526</v>
      </c>
      <c r="R422" s="47"/>
      <c r="S422" s="47"/>
    </row>
    <row r="423" spans="1:19" s="39" customFormat="1" ht="15.75" customHeight="1">
      <c r="A423" s="44" t="s">
        <v>898</v>
      </c>
      <c r="B423" s="84" t="s">
        <v>430</v>
      </c>
      <c r="C423" s="85" t="s">
        <v>1026</v>
      </c>
      <c r="D423" s="86" t="s">
        <v>1027</v>
      </c>
      <c r="E423" s="84" t="s">
        <v>1010</v>
      </c>
      <c r="F423" s="94">
        <v>200019600977796</v>
      </c>
      <c r="G423" s="102">
        <v>41226.9</v>
      </c>
      <c r="H423" s="90">
        <f t="shared" si="29"/>
        <v>39624.863517251746</v>
      </c>
      <c r="I423" s="55">
        <v>6</v>
      </c>
      <c r="J423" s="56">
        <f t="shared" si="28"/>
        <v>39624.863517251746</v>
      </c>
      <c r="K423" s="69">
        <f t="shared" si="24"/>
        <v>0</v>
      </c>
      <c r="L423" s="91">
        <v>98</v>
      </c>
      <c r="M423" s="71">
        <f t="shared" si="25"/>
        <v>38832.366246906713</v>
      </c>
      <c r="N423" s="56">
        <f t="shared" si="26"/>
        <v>792.49727034503303</v>
      </c>
      <c r="O423" s="92"/>
      <c r="P423" s="79">
        <v>1000</v>
      </c>
      <c r="Q423" s="93">
        <f t="shared" si="27"/>
        <v>39832.366246906713</v>
      </c>
      <c r="R423" s="47"/>
      <c r="S423" s="47"/>
    </row>
    <row r="424" spans="1:19" s="39" customFormat="1" ht="15.75" customHeight="1">
      <c r="A424" s="44" t="s">
        <v>899</v>
      </c>
      <c r="B424" s="84" t="s">
        <v>431</v>
      </c>
      <c r="C424" s="85" t="s">
        <v>1026</v>
      </c>
      <c r="D424" s="86" t="s">
        <v>1027</v>
      </c>
      <c r="E424" s="84" t="s">
        <v>1010</v>
      </c>
      <c r="F424" s="94">
        <v>200011603079384</v>
      </c>
      <c r="G424" s="102">
        <v>34022.03</v>
      </c>
      <c r="H424" s="90">
        <f t="shared" si="29"/>
        <v>32699.967626230547</v>
      </c>
      <c r="I424" s="55">
        <v>6</v>
      </c>
      <c r="J424" s="56">
        <f t="shared" si="28"/>
        <v>32699.967626230551</v>
      </c>
      <c r="K424" s="69">
        <f t="shared" si="24"/>
        <v>0</v>
      </c>
      <c r="L424" s="91">
        <v>93</v>
      </c>
      <c r="M424" s="71">
        <f t="shared" si="25"/>
        <v>30410.969892394412</v>
      </c>
      <c r="N424" s="56">
        <f t="shared" si="26"/>
        <v>2288.9977338361387</v>
      </c>
      <c r="O424" s="92"/>
      <c r="P424" s="71">
        <v>3000</v>
      </c>
      <c r="Q424" s="93">
        <f t="shared" si="27"/>
        <v>33410.969892394409</v>
      </c>
      <c r="R424" s="47"/>
      <c r="S424" s="47"/>
    </row>
    <row r="425" spans="1:19" s="39" customFormat="1" ht="15.75" customHeight="1">
      <c r="A425" s="44" t="s">
        <v>900</v>
      </c>
      <c r="B425" s="84" t="s">
        <v>432</v>
      </c>
      <c r="C425" s="85" t="s">
        <v>1026</v>
      </c>
      <c r="D425" s="86" t="s">
        <v>1027</v>
      </c>
      <c r="E425" s="84" t="s">
        <v>1010</v>
      </c>
      <c r="F425" s="94">
        <v>200012490301041</v>
      </c>
      <c r="G425" s="102">
        <v>41226.9</v>
      </c>
      <c r="H425" s="90">
        <f t="shared" si="29"/>
        <v>39624.863517251746</v>
      </c>
      <c r="I425" s="55">
        <v>6</v>
      </c>
      <c r="J425" s="56">
        <f t="shared" si="28"/>
        <v>39624.863517251746</v>
      </c>
      <c r="K425" s="69">
        <f t="shared" si="24"/>
        <v>0</v>
      </c>
      <c r="L425" s="91">
        <v>98</v>
      </c>
      <c r="M425" s="71">
        <f t="shared" si="25"/>
        <v>38832.366246906713</v>
      </c>
      <c r="N425" s="56">
        <f t="shared" si="26"/>
        <v>792.49727034503303</v>
      </c>
      <c r="O425" s="92"/>
      <c r="P425" s="79">
        <v>1000</v>
      </c>
      <c r="Q425" s="93">
        <f t="shared" si="27"/>
        <v>39832.366246906713</v>
      </c>
      <c r="R425" s="47"/>
      <c r="S425" s="47"/>
    </row>
    <row r="426" spans="1:19" s="39" customFormat="1" ht="15.75" customHeight="1">
      <c r="A426" s="44" t="s">
        <v>901</v>
      </c>
      <c r="B426" s="84" t="s">
        <v>433</v>
      </c>
      <c r="C426" s="85" t="s">
        <v>1026</v>
      </c>
      <c r="D426" s="86" t="s">
        <v>1027</v>
      </c>
      <c r="E426" s="84" t="s">
        <v>1010</v>
      </c>
      <c r="F426" s="94">
        <v>200019602171691</v>
      </c>
      <c r="G426" s="102">
        <v>33422.03</v>
      </c>
      <c r="H426" s="90">
        <f t="shared" si="29"/>
        <v>32123.283031697585</v>
      </c>
      <c r="I426" s="55">
        <v>6</v>
      </c>
      <c r="J426" s="56">
        <f t="shared" si="28"/>
        <v>32123.283031697589</v>
      </c>
      <c r="K426" s="69">
        <f t="shared" si="24"/>
        <v>0</v>
      </c>
      <c r="L426" s="91">
        <v>100</v>
      </c>
      <c r="M426" s="71">
        <f t="shared" si="25"/>
        <v>32123.283031697589</v>
      </c>
      <c r="N426" s="56">
        <f t="shared" si="26"/>
        <v>0</v>
      </c>
      <c r="O426" s="92" t="s">
        <v>1185</v>
      </c>
      <c r="P426" s="79">
        <v>1067.3499999999999</v>
      </c>
      <c r="Q426" s="93">
        <f t="shared" si="27"/>
        <v>33190.633031697587</v>
      </c>
      <c r="R426" s="47"/>
      <c r="S426" s="47"/>
    </row>
    <row r="427" spans="1:19" s="39" customFormat="1" ht="15.75" customHeight="1">
      <c r="A427" s="44" t="s">
        <v>902</v>
      </c>
      <c r="B427" s="84" t="s">
        <v>434</v>
      </c>
      <c r="C427" s="85" t="s">
        <v>1026</v>
      </c>
      <c r="D427" s="86" t="s">
        <v>1027</v>
      </c>
      <c r="E427" s="84" t="s">
        <v>1010</v>
      </c>
      <c r="F427" s="94">
        <v>200010301905366</v>
      </c>
      <c r="G427" s="102">
        <v>40300</v>
      </c>
      <c r="H427" s="90">
        <f t="shared" si="29"/>
        <v>38733.981932797404</v>
      </c>
      <c r="I427" s="55">
        <v>6</v>
      </c>
      <c r="J427" s="56">
        <f t="shared" si="28"/>
        <v>38733.981932797404</v>
      </c>
      <c r="K427" s="69">
        <f t="shared" si="24"/>
        <v>0</v>
      </c>
      <c r="L427" s="91">
        <v>98</v>
      </c>
      <c r="M427" s="71">
        <f t="shared" si="25"/>
        <v>37959.302294141453</v>
      </c>
      <c r="N427" s="56">
        <f t="shared" si="26"/>
        <v>774.67963865595084</v>
      </c>
      <c r="O427" s="92"/>
      <c r="P427" s="79">
        <v>1000</v>
      </c>
      <c r="Q427" s="93">
        <f t="shared" si="27"/>
        <v>38959.302294141453</v>
      </c>
      <c r="R427" s="47"/>
      <c r="S427" s="47"/>
    </row>
    <row r="428" spans="1:19" s="39" customFormat="1" ht="15.75" customHeight="1">
      <c r="A428" s="44" t="s">
        <v>903</v>
      </c>
      <c r="B428" s="84" t="s">
        <v>435</v>
      </c>
      <c r="C428" s="85" t="s">
        <v>1026</v>
      </c>
      <c r="D428" s="86" t="s">
        <v>1027</v>
      </c>
      <c r="E428" s="84" t="s">
        <v>1010</v>
      </c>
      <c r="F428" s="94">
        <v>200010150584856</v>
      </c>
      <c r="G428" s="102">
        <v>33422.03</v>
      </c>
      <c r="H428" s="90">
        <f t="shared" si="29"/>
        <v>32123.283031697585</v>
      </c>
      <c r="I428" s="55">
        <v>6</v>
      </c>
      <c r="J428" s="56">
        <f t="shared" si="28"/>
        <v>32123.283031697589</v>
      </c>
      <c r="K428" s="69">
        <f t="shared" si="24"/>
        <v>0</v>
      </c>
      <c r="L428" s="91">
        <v>96</v>
      </c>
      <c r="M428" s="71">
        <f t="shared" si="25"/>
        <v>30838.351710429684</v>
      </c>
      <c r="N428" s="56">
        <f t="shared" si="26"/>
        <v>1284.9313212679044</v>
      </c>
      <c r="O428" s="92"/>
      <c r="P428" s="79">
        <v>1000</v>
      </c>
      <c r="Q428" s="93">
        <f t="shared" si="27"/>
        <v>31838.351710429684</v>
      </c>
      <c r="R428" s="47"/>
      <c r="S428" s="47"/>
    </row>
    <row r="429" spans="1:19" s="39" customFormat="1" ht="15.75" customHeight="1">
      <c r="A429" s="44" t="s">
        <v>904</v>
      </c>
      <c r="B429" s="84" t="s">
        <v>436</v>
      </c>
      <c r="C429" s="85" t="s">
        <v>1026</v>
      </c>
      <c r="D429" s="86" t="s">
        <v>1027</v>
      </c>
      <c r="E429" s="84" t="s">
        <v>1010</v>
      </c>
      <c r="F429" s="94">
        <v>200010150585169</v>
      </c>
      <c r="G429" s="102">
        <v>33422.03</v>
      </c>
      <c r="H429" s="90">
        <f t="shared" si="29"/>
        <v>32123.283031697585</v>
      </c>
      <c r="I429" s="55">
        <v>6</v>
      </c>
      <c r="J429" s="56">
        <f t="shared" si="28"/>
        <v>32123.283031697589</v>
      </c>
      <c r="K429" s="69">
        <f t="shared" si="24"/>
        <v>0</v>
      </c>
      <c r="L429" s="91">
        <v>96</v>
      </c>
      <c r="M429" s="71">
        <f t="shared" si="25"/>
        <v>30838.351710429684</v>
      </c>
      <c r="N429" s="56">
        <f t="shared" si="26"/>
        <v>1284.9313212679044</v>
      </c>
      <c r="O429" s="92"/>
      <c r="P429" s="79">
        <v>1000</v>
      </c>
      <c r="Q429" s="93">
        <f t="shared" si="27"/>
        <v>31838.351710429684</v>
      </c>
      <c r="R429" s="47"/>
      <c r="S429" s="47"/>
    </row>
    <row r="430" spans="1:19" s="39" customFormat="1" ht="15.75" customHeight="1">
      <c r="A430" s="44" t="s">
        <v>905</v>
      </c>
      <c r="B430" s="84" t="s">
        <v>437</v>
      </c>
      <c r="C430" s="85" t="s">
        <v>1026</v>
      </c>
      <c r="D430" s="86" t="s">
        <v>1027</v>
      </c>
      <c r="E430" s="84" t="s">
        <v>1010</v>
      </c>
      <c r="F430" s="94">
        <v>200013370022499</v>
      </c>
      <c r="G430" s="102">
        <v>19000</v>
      </c>
      <c r="H430" s="90">
        <f t="shared" si="29"/>
        <v>18261.678826877189</v>
      </c>
      <c r="I430" s="55">
        <v>6</v>
      </c>
      <c r="J430" s="56">
        <f t="shared" si="28"/>
        <v>18261.678826877189</v>
      </c>
      <c r="K430" s="69">
        <f t="shared" si="24"/>
        <v>0</v>
      </c>
      <c r="L430" s="91">
        <v>96</v>
      </c>
      <c r="M430" s="71">
        <f t="shared" si="25"/>
        <v>17531.2116738021</v>
      </c>
      <c r="N430" s="56">
        <f t="shared" si="26"/>
        <v>730.4671530750893</v>
      </c>
      <c r="O430" s="92"/>
      <c r="P430" s="79">
        <v>1000</v>
      </c>
      <c r="Q430" s="93">
        <f t="shared" si="27"/>
        <v>18531.2116738021</v>
      </c>
      <c r="R430" s="47"/>
      <c r="S430" s="47"/>
    </row>
    <row r="431" spans="1:19" s="39" customFormat="1" ht="15.75" customHeight="1">
      <c r="A431" s="44" t="s">
        <v>906</v>
      </c>
      <c r="B431" s="84" t="s">
        <v>438</v>
      </c>
      <c r="C431" s="85" t="s">
        <v>1026</v>
      </c>
      <c r="D431" s="86" t="s">
        <v>1027</v>
      </c>
      <c r="E431" s="84" t="s">
        <v>1010</v>
      </c>
      <c r="F431" s="94">
        <v>200010150584487</v>
      </c>
      <c r="G431" s="102">
        <v>33422.03</v>
      </c>
      <c r="H431" s="90">
        <f t="shared" si="29"/>
        <v>32123.283031697585</v>
      </c>
      <c r="I431" s="55">
        <v>6</v>
      </c>
      <c r="J431" s="56">
        <f t="shared" si="28"/>
        <v>32123.283031697589</v>
      </c>
      <c r="K431" s="69">
        <f t="shared" si="24"/>
        <v>0</v>
      </c>
      <c r="L431" s="91">
        <v>96</v>
      </c>
      <c r="M431" s="71">
        <f t="shared" si="25"/>
        <v>30838.351710429684</v>
      </c>
      <c r="N431" s="56">
        <f t="shared" si="26"/>
        <v>1284.9313212679044</v>
      </c>
      <c r="O431" s="92"/>
      <c r="P431" s="79">
        <v>1000</v>
      </c>
      <c r="Q431" s="93">
        <f t="shared" si="27"/>
        <v>31838.351710429684</v>
      </c>
      <c r="R431" s="47"/>
      <c r="S431" s="47"/>
    </row>
    <row r="432" spans="1:19" s="39" customFormat="1" ht="15.75" customHeight="1">
      <c r="A432" s="44" t="s">
        <v>907</v>
      </c>
      <c r="B432" s="84" t="s">
        <v>439</v>
      </c>
      <c r="C432" s="85" t="s">
        <v>1026</v>
      </c>
      <c r="D432" s="86" t="s">
        <v>1027</v>
      </c>
      <c r="E432" s="84" t="s">
        <v>1010</v>
      </c>
      <c r="F432" s="94">
        <v>200010150589932</v>
      </c>
      <c r="G432" s="102">
        <v>41226.9</v>
      </c>
      <c r="H432" s="90">
        <f t="shared" si="29"/>
        <v>39624.863517251746</v>
      </c>
      <c r="I432" s="55">
        <v>6</v>
      </c>
      <c r="J432" s="56">
        <f t="shared" si="28"/>
        <v>39624.863517251746</v>
      </c>
      <c r="K432" s="69">
        <f t="shared" si="24"/>
        <v>0</v>
      </c>
      <c r="L432" s="91">
        <v>98</v>
      </c>
      <c r="M432" s="71">
        <f t="shared" si="25"/>
        <v>38832.366246906713</v>
      </c>
      <c r="N432" s="56">
        <f t="shared" si="26"/>
        <v>792.49727034503303</v>
      </c>
      <c r="O432" s="92"/>
      <c r="P432" s="79">
        <v>1000</v>
      </c>
      <c r="Q432" s="93">
        <f t="shared" si="27"/>
        <v>39832.366246906713</v>
      </c>
      <c r="R432" s="47"/>
      <c r="S432" s="47"/>
    </row>
    <row r="433" spans="1:19" s="39" customFormat="1" ht="15.75" customHeight="1">
      <c r="A433" s="44" t="s">
        <v>908</v>
      </c>
      <c r="B433" s="84" t="s">
        <v>440</v>
      </c>
      <c r="C433" s="85" t="s">
        <v>1026</v>
      </c>
      <c r="D433" s="86" t="s">
        <v>1027</v>
      </c>
      <c r="E433" s="84" t="s">
        <v>1010</v>
      </c>
      <c r="F433" s="94">
        <v>200010301682993</v>
      </c>
      <c r="G433" s="102">
        <v>37728.6</v>
      </c>
      <c r="H433" s="90">
        <f t="shared" si="29"/>
        <v>36262.503988827295</v>
      </c>
      <c r="I433" s="55">
        <v>6</v>
      </c>
      <c r="J433" s="56">
        <f t="shared" si="28"/>
        <v>36262.503988827295</v>
      </c>
      <c r="K433" s="69">
        <f t="shared" si="24"/>
        <v>0</v>
      </c>
      <c r="L433" s="91">
        <v>98</v>
      </c>
      <c r="M433" s="71">
        <f t="shared" si="25"/>
        <v>35537.253909050749</v>
      </c>
      <c r="N433" s="56">
        <f t="shared" si="26"/>
        <v>725.25007977654604</v>
      </c>
      <c r="O433" s="92"/>
      <c r="P433" s="79">
        <v>1000</v>
      </c>
      <c r="Q433" s="93">
        <f t="shared" si="27"/>
        <v>36537.253909050749</v>
      </c>
      <c r="R433" s="47"/>
      <c r="S433" s="47"/>
    </row>
    <row r="434" spans="1:19" s="39" customFormat="1" ht="15.75" customHeight="1">
      <c r="A434" s="44" t="s">
        <v>909</v>
      </c>
      <c r="B434" s="84" t="s">
        <v>441</v>
      </c>
      <c r="C434" s="85" t="s">
        <v>1026</v>
      </c>
      <c r="D434" s="86" t="s">
        <v>1027</v>
      </c>
      <c r="E434" s="84" t="s">
        <v>1010</v>
      </c>
      <c r="F434" s="94">
        <v>200019602506884</v>
      </c>
      <c r="G434" s="102">
        <v>27800.5</v>
      </c>
      <c r="H434" s="90">
        <f t="shared" si="29"/>
        <v>26720.200117189434</v>
      </c>
      <c r="I434" s="55">
        <v>6</v>
      </c>
      <c r="J434" s="56">
        <f t="shared" si="28"/>
        <v>26720.200117189437</v>
      </c>
      <c r="K434" s="69">
        <f t="shared" si="24"/>
        <v>0</v>
      </c>
      <c r="L434" s="91">
        <v>100</v>
      </c>
      <c r="M434" s="71">
        <f t="shared" si="25"/>
        <v>26720.200117189437</v>
      </c>
      <c r="N434" s="56">
        <f t="shared" si="26"/>
        <v>0</v>
      </c>
      <c r="O434" s="92" t="s">
        <v>1185</v>
      </c>
      <c r="P434" s="79">
        <v>887.82</v>
      </c>
      <c r="Q434" s="93">
        <f t="shared" si="27"/>
        <v>27608.020117189437</v>
      </c>
      <c r="R434" s="47"/>
      <c r="S434" s="47"/>
    </row>
    <row r="435" spans="1:19" s="39" customFormat="1" ht="15.75" customHeight="1">
      <c r="A435" s="44" t="s">
        <v>910</v>
      </c>
      <c r="B435" s="84" t="s">
        <v>442</v>
      </c>
      <c r="C435" s="85" t="s">
        <v>1026</v>
      </c>
      <c r="D435" s="86" t="s">
        <v>1027</v>
      </c>
      <c r="E435" s="84" t="s">
        <v>1010</v>
      </c>
      <c r="F435" s="94">
        <v>200019601855264</v>
      </c>
      <c r="G435" s="102">
        <v>41226.9</v>
      </c>
      <c r="H435" s="90">
        <f t="shared" si="29"/>
        <v>39624.863517251746</v>
      </c>
      <c r="I435" s="55">
        <v>6</v>
      </c>
      <c r="J435" s="56">
        <f t="shared" si="28"/>
        <v>39624.863517251746</v>
      </c>
      <c r="K435" s="69">
        <f t="shared" si="24"/>
        <v>0</v>
      </c>
      <c r="L435" s="91">
        <v>98</v>
      </c>
      <c r="M435" s="71">
        <f t="shared" si="25"/>
        <v>38832.366246906713</v>
      </c>
      <c r="N435" s="56">
        <f t="shared" si="26"/>
        <v>792.49727034503303</v>
      </c>
      <c r="O435" s="92"/>
      <c r="P435" s="79">
        <v>1000</v>
      </c>
      <c r="Q435" s="93">
        <f t="shared" si="27"/>
        <v>39832.366246906713</v>
      </c>
      <c r="R435" s="47"/>
      <c r="S435" s="47"/>
    </row>
    <row r="436" spans="1:19" s="39" customFormat="1" ht="15.75" customHeight="1">
      <c r="A436" s="44" t="s">
        <v>911</v>
      </c>
      <c r="B436" s="84" t="s">
        <v>443</v>
      </c>
      <c r="C436" s="85" t="s">
        <v>1026</v>
      </c>
      <c r="D436" s="86" t="s">
        <v>1027</v>
      </c>
      <c r="E436" s="84" t="s">
        <v>1011</v>
      </c>
      <c r="F436" s="94">
        <v>200010150741615</v>
      </c>
      <c r="G436" s="102">
        <v>29500</v>
      </c>
      <c r="H436" s="90">
        <f t="shared" si="29"/>
        <v>28353.659231204056</v>
      </c>
      <c r="I436" s="55">
        <v>6</v>
      </c>
      <c r="J436" s="56">
        <f t="shared" si="28"/>
        <v>28353.659231204059</v>
      </c>
      <c r="K436" s="69">
        <f t="shared" si="24"/>
        <v>0</v>
      </c>
      <c r="L436" s="91">
        <v>100</v>
      </c>
      <c r="M436" s="71">
        <f t="shared" si="25"/>
        <v>28353.659231204059</v>
      </c>
      <c r="N436" s="56">
        <f t="shared" si="26"/>
        <v>0</v>
      </c>
      <c r="O436" s="92" t="s">
        <v>1185</v>
      </c>
      <c r="P436" s="79">
        <v>942.1</v>
      </c>
      <c r="Q436" s="93">
        <f t="shared" si="27"/>
        <v>29295.759231204058</v>
      </c>
      <c r="R436" s="47"/>
      <c r="S436" s="47"/>
    </row>
    <row r="437" spans="1:19" s="39" customFormat="1" ht="15.75" customHeight="1">
      <c r="A437" s="44" t="s">
        <v>912</v>
      </c>
      <c r="B437" s="84" t="s">
        <v>444</v>
      </c>
      <c r="C437" s="85" t="s">
        <v>1026</v>
      </c>
      <c r="D437" s="86" t="s">
        <v>1027</v>
      </c>
      <c r="E437" s="84" t="s">
        <v>968</v>
      </c>
      <c r="F437" s="94">
        <v>200010150635569</v>
      </c>
      <c r="G437" s="102">
        <v>21385</v>
      </c>
      <c r="H437" s="90">
        <f t="shared" si="29"/>
        <v>20554.000090145717</v>
      </c>
      <c r="I437" s="55">
        <v>6</v>
      </c>
      <c r="J437" s="56">
        <f t="shared" si="28"/>
        <v>20554.000090145717</v>
      </c>
      <c r="K437" s="69">
        <f t="shared" si="24"/>
        <v>0</v>
      </c>
      <c r="L437" s="91">
        <v>100</v>
      </c>
      <c r="M437" s="71">
        <f t="shared" si="25"/>
        <v>20554.000090145717</v>
      </c>
      <c r="N437" s="56">
        <f t="shared" si="26"/>
        <v>0</v>
      </c>
      <c r="O437" s="92" t="s">
        <v>1185</v>
      </c>
      <c r="P437" s="79">
        <v>682.94</v>
      </c>
      <c r="Q437" s="93">
        <f t="shared" si="27"/>
        <v>21236.940090145716</v>
      </c>
      <c r="R437" s="47"/>
      <c r="S437" s="47"/>
    </row>
    <row r="438" spans="1:19" s="39" customFormat="1" ht="15.75" customHeight="1">
      <c r="A438" s="44" t="s">
        <v>913</v>
      </c>
      <c r="B438" s="84" t="s">
        <v>1171</v>
      </c>
      <c r="C438" s="85" t="s">
        <v>1026</v>
      </c>
      <c r="D438" s="86" t="s">
        <v>1027</v>
      </c>
      <c r="E438" s="84" t="s">
        <v>968</v>
      </c>
      <c r="F438" s="94">
        <v>200010150599980</v>
      </c>
      <c r="G438" s="102">
        <v>22800</v>
      </c>
      <c r="H438" s="90">
        <f t="shared" si="29"/>
        <v>21914.014592252624</v>
      </c>
      <c r="I438" s="55">
        <v>6</v>
      </c>
      <c r="J438" s="56">
        <f t="shared" si="28"/>
        <v>21914.014592252624</v>
      </c>
      <c r="K438" s="69">
        <f t="shared" si="24"/>
        <v>0</v>
      </c>
      <c r="L438" s="91">
        <v>100</v>
      </c>
      <c r="M438" s="71">
        <f t="shared" si="25"/>
        <v>21914.014592252624</v>
      </c>
      <c r="N438" s="56">
        <f t="shared" si="26"/>
        <v>0</v>
      </c>
      <c r="O438" s="92" t="s">
        <v>1185</v>
      </c>
      <c r="P438" s="79">
        <v>728.13</v>
      </c>
      <c r="Q438" s="93">
        <f t="shared" si="27"/>
        <v>22642.144592252625</v>
      </c>
      <c r="R438" s="47"/>
      <c r="S438" s="47"/>
    </row>
    <row r="439" spans="1:19" s="39" customFormat="1" ht="15.75" customHeight="1">
      <c r="A439" s="44" t="s">
        <v>914</v>
      </c>
      <c r="B439" s="84" t="s">
        <v>1172</v>
      </c>
      <c r="C439" s="85" t="s">
        <v>1026</v>
      </c>
      <c r="D439" s="86" t="s">
        <v>1027</v>
      </c>
      <c r="E439" s="84" t="s">
        <v>968</v>
      </c>
      <c r="F439" s="94">
        <v>200010150633493</v>
      </c>
      <c r="G439" s="102">
        <v>23200</v>
      </c>
      <c r="H439" s="90">
        <f t="shared" si="29"/>
        <v>22298.470988607933</v>
      </c>
      <c r="I439" s="55">
        <v>6</v>
      </c>
      <c r="J439" s="56">
        <f t="shared" si="28"/>
        <v>22298.470988607933</v>
      </c>
      <c r="K439" s="69">
        <f t="shared" si="24"/>
        <v>0</v>
      </c>
      <c r="L439" s="91">
        <v>100</v>
      </c>
      <c r="M439" s="71">
        <f t="shared" si="25"/>
        <v>22298.470988607933</v>
      </c>
      <c r="N439" s="56">
        <f t="shared" si="26"/>
        <v>0</v>
      </c>
      <c r="O439" s="92" t="s">
        <v>1185</v>
      </c>
      <c r="P439" s="79">
        <v>740.9</v>
      </c>
      <c r="Q439" s="93">
        <f t="shared" si="27"/>
        <v>23039.370988607934</v>
      </c>
      <c r="R439" s="47"/>
      <c r="S439" s="47"/>
    </row>
    <row r="440" spans="1:19" s="39" customFormat="1" ht="15.75" customHeight="1">
      <c r="A440" s="44" t="s">
        <v>915</v>
      </c>
      <c r="B440" s="84" t="s">
        <v>445</v>
      </c>
      <c r="C440" s="85" t="s">
        <v>1026</v>
      </c>
      <c r="D440" s="86" t="s">
        <v>1027</v>
      </c>
      <c r="E440" s="84" t="s">
        <v>968</v>
      </c>
      <c r="F440" s="94">
        <v>200010150644327</v>
      </c>
      <c r="G440" s="102">
        <v>19000</v>
      </c>
      <c r="H440" s="90">
        <f t="shared" si="29"/>
        <v>18261.678826877189</v>
      </c>
      <c r="I440" s="55">
        <v>6</v>
      </c>
      <c r="J440" s="56">
        <f t="shared" si="28"/>
        <v>18261.678826877189</v>
      </c>
      <c r="K440" s="69">
        <f t="shared" si="24"/>
        <v>0</v>
      </c>
      <c r="L440" s="91">
        <v>98</v>
      </c>
      <c r="M440" s="71">
        <f t="shared" si="25"/>
        <v>17896.445250339646</v>
      </c>
      <c r="N440" s="56">
        <f t="shared" si="26"/>
        <v>365.23357653754283</v>
      </c>
      <c r="O440" s="92"/>
      <c r="P440" s="79">
        <v>1000</v>
      </c>
      <c r="Q440" s="93">
        <f t="shared" si="27"/>
        <v>18896.445250339646</v>
      </c>
      <c r="R440" s="47"/>
      <c r="S440" s="47"/>
    </row>
    <row r="441" spans="1:19" s="39" customFormat="1" ht="15.75" customHeight="1">
      <c r="A441" s="44" t="s">
        <v>916</v>
      </c>
      <c r="B441" s="84" t="s">
        <v>446</v>
      </c>
      <c r="C441" s="85" t="s">
        <v>1026</v>
      </c>
      <c r="D441" s="86" t="s">
        <v>1027</v>
      </c>
      <c r="E441" s="84" t="s">
        <v>968</v>
      </c>
      <c r="F441" s="94">
        <v>200010150642947</v>
      </c>
      <c r="G441" s="102">
        <v>17050</v>
      </c>
      <c r="H441" s="90">
        <f t="shared" si="29"/>
        <v>16387.453894645056</v>
      </c>
      <c r="I441" s="55">
        <v>6</v>
      </c>
      <c r="J441" s="56">
        <f t="shared" si="28"/>
        <v>16387.453894645056</v>
      </c>
      <c r="K441" s="69">
        <f t="shared" si="24"/>
        <v>0</v>
      </c>
      <c r="L441" s="91">
        <v>100</v>
      </c>
      <c r="M441" s="71">
        <f t="shared" si="25"/>
        <v>16387.453894645056</v>
      </c>
      <c r="N441" s="56">
        <f t="shared" si="26"/>
        <v>0</v>
      </c>
      <c r="O441" s="92" t="s">
        <v>1185</v>
      </c>
      <c r="P441" s="79">
        <v>544.5</v>
      </c>
      <c r="Q441" s="93">
        <f t="shared" si="27"/>
        <v>16931.953894645056</v>
      </c>
      <c r="R441" s="47"/>
      <c r="S441" s="47"/>
    </row>
    <row r="442" spans="1:19" s="39" customFormat="1" ht="15.75" customHeight="1">
      <c r="A442" s="44" t="s">
        <v>917</v>
      </c>
      <c r="B442" s="84" t="s">
        <v>447</v>
      </c>
      <c r="C442" s="85" t="s">
        <v>1026</v>
      </c>
      <c r="D442" s="86" t="s">
        <v>1027</v>
      </c>
      <c r="E442" s="84" t="s">
        <v>968</v>
      </c>
      <c r="F442" s="94">
        <v>200010150706650</v>
      </c>
      <c r="G442" s="102">
        <v>21000</v>
      </c>
      <c r="H442" s="90">
        <f t="shared" si="29"/>
        <v>20183.960808653734</v>
      </c>
      <c r="I442" s="55">
        <v>6</v>
      </c>
      <c r="J442" s="56">
        <f t="shared" si="28"/>
        <v>20183.960808653734</v>
      </c>
      <c r="K442" s="69">
        <f t="shared" si="24"/>
        <v>0</v>
      </c>
      <c r="L442" s="91">
        <v>96</v>
      </c>
      <c r="M442" s="71">
        <f t="shared" si="25"/>
        <v>19376.602376307583</v>
      </c>
      <c r="N442" s="56">
        <f t="shared" si="26"/>
        <v>807.35843234615095</v>
      </c>
      <c r="O442" s="92"/>
      <c r="P442" s="79">
        <v>1000</v>
      </c>
      <c r="Q442" s="93">
        <f t="shared" si="27"/>
        <v>20376.602376307583</v>
      </c>
      <c r="R442" s="47"/>
      <c r="S442" s="47"/>
    </row>
    <row r="443" spans="1:19" s="39" customFormat="1" ht="15.75" customHeight="1">
      <c r="A443" s="44" t="s">
        <v>918</v>
      </c>
      <c r="B443" s="84" t="s">
        <v>448</v>
      </c>
      <c r="C443" s="85" t="s">
        <v>1026</v>
      </c>
      <c r="D443" s="86" t="s">
        <v>1027</v>
      </c>
      <c r="E443" s="84" t="s">
        <v>968</v>
      </c>
      <c r="F443" s="94">
        <v>200010150706634</v>
      </c>
      <c r="G443" s="102">
        <v>19000</v>
      </c>
      <c r="H443" s="90">
        <f t="shared" si="29"/>
        <v>18261.678826877189</v>
      </c>
      <c r="I443" s="55">
        <v>6</v>
      </c>
      <c r="J443" s="56">
        <f t="shared" si="28"/>
        <v>18261.678826877189</v>
      </c>
      <c r="K443" s="69">
        <f t="shared" si="24"/>
        <v>0</v>
      </c>
      <c r="L443" s="91">
        <v>100</v>
      </c>
      <c r="M443" s="71">
        <f t="shared" si="25"/>
        <v>18261.678826877189</v>
      </c>
      <c r="N443" s="56">
        <f t="shared" si="26"/>
        <v>0</v>
      </c>
      <c r="O443" s="92" t="s">
        <v>1185</v>
      </c>
      <c r="P443" s="79">
        <v>606.77</v>
      </c>
      <c r="Q443" s="93">
        <f t="shared" si="27"/>
        <v>18868.448826877189</v>
      </c>
      <c r="R443" s="47"/>
      <c r="S443" s="47"/>
    </row>
    <row r="444" spans="1:19" s="39" customFormat="1" ht="15.75" customHeight="1">
      <c r="A444" s="44" t="s">
        <v>919</v>
      </c>
      <c r="B444" s="84" t="s">
        <v>449</v>
      </c>
      <c r="C444" s="85" t="s">
        <v>1026</v>
      </c>
      <c r="D444" s="86" t="s">
        <v>1027</v>
      </c>
      <c r="E444" s="84" t="s">
        <v>968</v>
      </c>
      <c r="F444" s="94">
        <v>200012800495848</v>
      </c>
      <c r="G444" s="102">
        <v>16900</v>
      </c>
      <c r="H444" s="90">
        <f t="shared" si="29"/>
        <v>16243.282746011815</v>
      </c>
      <c r="I444" s="55">
        <v>6</v>
      </c>
      <c r="J444" s="56">
        <f t="shared" si="28"/>
        <v>16243.282746011815</v>
      </c>
      <c r="K444" s="69">
        <f t="shared" si="24"/>
        <v>0</v>
      </c>
      <c r="L444" s="91">
        <v>100</v>
      </c>
      <c r="M444" s="71">
        <f t="shared" si="25"/>
        <v>16243.282746011815</v>
      </c>
      <c r="N444" s="56">
        <f t="shared" si="26"/>
        <v>0</v>
      </c>
      <c r="O444" s="92" t="s">
        <v>1185</v>
      </c>
      <c r="P444" s="79">
        <v>539.71</v>
      </c>
      <c r="Q444" s="93">
        <f t="shared" si="27"/>
        <v>16782.992746011816</v>
      </c>
      <c r="R444" s="47"/>
      <c r="S444" s="47"/>
    </row>
    <row r="445" spans="1:19" s="39" customFormat="1" ht="15.75" customHeight="1">
      <c r="A445" s="44" t="s">
        <v>920</v>
      </c>
      <c r="B445" s="84" t="s">
        <v>450</v>
      </c>
      <c r="C445" s="85" t="s">
        <v>1026</v>
      </c>
      <c r="D445" s="86" t="s">
        <v>1027</v>
      </c>
      <c r="E445" s="84" t="s">
        <v>968</v>
      </c>
      <c r="F445" s="94">
        <v>200019600706774</v>
      </c>
      <c r="G445" s="102">
        <v>21000</v>
      </c>
      <c r="H445" s="90">
        <f t="shared" si="29"/>
        <v>20183.960808653734</v>
      </c>
      <c r="I445" s="55">
        <v>6</v>
      </c>
      <c r="J445" s="56">
        <f t="shared" si="28"/>
        <v>20183.960808653734</v>
      </c>
      <c r="K445" s="69">
        <f t="shared" si="24"/>
        <v>0</v>
      </c>
      <c r="L445" s="91">
        <v>100</v>
      </c>
      <c r="M445" s="71">
        <f t="shared" si="25"/>
        <v>20183.960808653734</v>
      </c>
      <c r="N445" s="56">
        <f t="shared" si="26"/>
        <v>0</v>
      </c>
      <c r="O445" s="92" t="s">
        <v>1185</v>
      </c>
      <c r="P445" s="79">
        <v>670.65</v>
      </c>
      <c r="Q445" s="93">
        <f t="shared" si="27"/>
        <v>20854.610808653735</v>
      </c>
      <c r="R445" s="47"/>
      <c r="S445" s="47"/>
    </row>
    <row r="446" spans="1:19" s="39" customFormat="1" ht="15.75" customHeight="1">
      <c r="A446" s="44" t="s">
        <v>921</v>
      </c>
      <c r="B446" s="84" t="s">
        <v>451</v>
      </c>
      <c r="C446" s="85" t="s">
        <v>1026</v>
      </c>
      <c r="D446" s="86" t="s">
        <v>1027</v>
      </c>
      <c r="E446" s="84" t="s">
        <v>968</v>
      </c>
      <c r="F446" s="94">
        <v>200012800509174</v>
      </c>
      <c r="G446" s="102">
        <v>15500</v>
      </c>
      <c r="H446" s="90">
        <f t="shared" si="29"/>
        <v>14897.685358768231</v>
      </c>
      <c r="I446" s="55">
        <v>6</v>
      </c>
      <c r="J446" s="56">
        <f t="shared" si="28"/>
        <v>14897.685358768231</v>
      </c>
      <c r="K446" s="69">
        <f t="shared" ref="K446:K503" si="30">+H446-J446</f>
        <v>0</v>
      </c>
      <c r="L446" s="91">
        <v>100</v>
      </c>
      <c r="M446" s="71">
        <f t="shared" ref="M446:M503" si="31">+J446*L446/100</f>
        <v>14897.685358768231</v>
      </c>
      <c r="N446" s="56">
        <f t="shared" ref="N446:N503" si="32">+J446-M446</f>
        <v>0</v>
      </c>
      <c r="O446" s="92" t="s">
        <v>1185</v>
      </c>
      <c r="P446" s="79">
        <v>495</v>
      </c>
      <c r="Q446" s="93">
        <f t="shared" ref="Q446:Q503" si="33">+M446+P446</f>
        <v>15392.685358768231</v>
      </c>
      <c r="R446" s="47"/>
      <c r="S446" s="47"/>
    </row>
    <row r="447" spans="1:19" s="39" customFormat="1" ht="15.75" customHeight="1">
      <c r="A447" s="43" t="s">
        <v>922</v>
      </c>
      <c r="B447" s="84" t="s">
        <v>286</v>
      </c>
      <c r="C447" s="85" t="s">
        <v>1026</v>
      </c>
      <c r="D447" s="86" t="s">
        <v>1027</v>
      </c>
      <c r="E447" s="84" t="s">
        <v>1012</v>
      </c>
      <c r="F447" s="94">
        <v>200010150694021</v>
      </c>
      <c r="G447" s="102">
        <v>20000</v>
      </c>
      <c r="H447" s="90">
        <f t="shared" si="29"/>
        <v>19222.819817765459</v>
      </c>
      <c r="I447" s="55">
        <v>6</v>
      </c>
      <c r="J447" s="56">
        <f t="shared" si="28"/>
        <v>19222.819817765459</v>
      </c>
      <c r="K447" s="69">
        <f t="shared" si="30"/>
        <v>0</v>
      </c>
      <c r="L447" s="91">
        <v>98</v>
      </c>
      <c r="M447" s="71">
        <f t="shared" si="31"/>
        <v>18838.363421410151</v>
      </c>
      <c r="N447" s="56">
        <f t="shared" si="32"/>
        <v>384.45639635530824</v>
      </c>
      <c r="O447" s="92"/>
      <c r="P447" s="79">
        <v>1000</v>
      </c>
      <c r="Q447" s="93">
        <f t="shared" si="33"/>
        <v>19838.363421410151</v>
      </c>
      <c r="R447" s="47"/>
      <c r="S447" s="47"/>
    </row>
    <row r="448" spans="1:19" s="39" customFormat="1" ht="15.75" customHeight="1">
      <c r="A448" s="43" t="s">
        <v>923</v>
      </c>
      <c r="B448" s="84" t="s">
        <v>452</v>
      </c>
      <c r="C448" s="85" t="s">
        <v>1026</v>
      </c>
      <c r="D448" s="86" t="s">
        <v>1027</v>
      </c>
      <c r="E448" s="84" t="s">
        <v>1013</v>
      </c>
      <c r="F448" s="94">
        <v>200011630458102</v>
      </c>
      <c r="G448" s="102">
        <v>66413</v>
      </c>
      <c r="H448" s="90">
        <f t="shared" si="29"/>
        <v>63832.256627862873</v>
      </c>
      <c r="I448" s="55">
        <v>6</v>
      </c>
      <c r="J448" s="56">
        <f t="shared" si="28"/>
        <v>63832.25662786288</v>
      </c>
      <c r="K448" s="69">
        <f t="shared" si="30"/>
        <v>0</v>
      </c>
      <c r="L448" s="91">
        <v>100</v>
      </c>
      <c r="M448" s="71">
        <f t="shared" si="31"/>
        <v>63832.25662786288</v>
      </c>
      <c r="N448" s="56">
        <f t="shared" si="32"/>
        <v>0</v>
      </c>
      <c r="O448" s="92" t="s">
        <v>1185</v>
      </c>
      <c r="P448" s="79">
        <v>2120.9299999999998</v>
      </c>
      <c r="Q448" s="93">
        <f t="shared" si="33"/>
        <v>65953.186627862873</v>
      </c>
      <c r="R448" s="47"/>
      <c r="S448" s="47"/>
    </row>
    <row r="449" spans="1:19" s="39" customFormat="1" ht="15.75" customHeight="1">
      <c r="A449" s="43" t="s">
        <v>924</v>
      </c>
      <c r="B449" s="84" t="s">
        <v>453</v>
      </c>
      <c r="C449" s="85" t="s">
        <v>1026</v>
      </c>
      <c r="D449" s="86" t="s">
        <v>1027</v>
      </c>
      <c r="E449" s="84" t="s">
        <v>1014</v>
      </c>
      <c r="F449" s="94">
        <v>200010150589974</v>
      </c>
      <c r="G449" s="102">
        <v>22454.25</v>
      </c>
      <c r="H449" s="90">
        <f t="shared" si="29"/>
        <v>21581.700094653006</v>
      </c>
      <c r="I449" s="55">
        <v>6</v>
      </c>
      <c r="J449" s="56">
        <f t="shared" si="28"/>
        <v>21581.700094653006</v>
      </c>
      <c r="K449" s="69">
        <f t="shared" si="30"/>
        <v>0</v>
      </c>
      <c r="L449" s="91">
        <v>85</v>
      </c>
      <c r="M449" s="71">
        <f t="shared" si="31"/>
        <v>18344.445080455054</v>
      </c>
      <c r="N449" s="56">
        <f t="shared" si="32"/>
        <v>3237.2550141979518</v>
      </c>
      <c r="O449" s="92"/>
      <c r="P449" s="79">
        <v>3500</v>
      </c>
      <c r="Q449" s="93">
        <f t="shared" si="33"/>
        <v>21844.445080455054</v>
      </c>
      <c r="R449" s="47"/>
      <c r="S449" s="47"/>
    </row>
    <row r="450" spans="1:19" s="39" customFormat="1" ht="15.75" customHeight="1">
      <c r="A450" s="43" t="s">
        <v>925</v>
      </c>
      <c r="B450" s="84" t="s">
        <v>1175</v>
      </c>
      <c r="C450" s="85" t="s">
        <v>1026</v>
      </c>
      <c r="D450" s="86" t="s">
        <v>1027</v>
      </c>
      <c r="E450" s="84" t="s">
        <v>1015</v>
      </c>
      <c r="F450" s="94">
        <v>200010150685179</v>
      </c>
      <c r="G450" s="102">
        <v>69663.100000000006</v>
      </c>
      <c r="H450" s="90">
        <f t="shared" si="29"/>
        <v>66956.060962348856</v>
      </c>
      <c r="I450" s="55">
        <v>6</v>
      </c>
      <c r="J450" s="56">
        <f t="shared" si="28"/>
        <v>66956.060962348856</v>
      </c>
      <c r="K450" s="69">
        <f t="shared" si="30"/>
        <v>0</v>
      </c>
      <c r="L450" s="91">
        <v>100</v>
      </c>
      <c r="M450" s="71">
        <f t="shared" si="31"/>
        <v>66956.060962348856</v>
      </c>
      <c r="N450" s="56">
        <f t="shared" si="32"/>
        <v>0</v>
      </c>
      <c r="O450" s="92" t="s">
        <v>1185</v>
      </c>
      <c r="P450" s="79">
        <v>2224.7199999999998</v>
      </c>
      <c r="Q450" s="93">
        <f t="shared" si="33"/>
        <v>69180.780962348857</v>
      </c>
      <c r="R450" s="47"/>
      <c r="S450" s="47"/>
    </row>
    <row r="451" spans="1:19" s="39" customFormat="1" ht="15.75" customHeight="1">
      <c r="A451" s="43" t="s">
        <v>926</v>
      </c>
      <c r="B451" s="84" t="s">
        <v>454</v>
      </c>
      <c r="C451" s="85" t="s">
        <v>1026</v>
      </c>
      <c r="D451" s="86" t="s">
        <v>1027</v>
      </c>
      <c r="E451" s="84" t="s">
        <v>1016</v>
      </c>
      <c r="F451" s="94">
        <v>200010150608978</v>
      </c>
      <c r="G451" s="102">
        <v>69663.100000000006</v>
      </c>
      <c r="H451" s="90">
        <f t="shared" si="29"/>
        <v>66956.060962348856</v>
      </c>
      <c r="I451" s="55">
        <v>6</v>
      </c>
      <c r="J451" s="56">
        <f t="shared" si="28"/>
        <v>66956.060962348856</v>
      </c>
      <c r="K451" s="69">
        <f t="shared" si="30"/>
        <v>0</v>
      </c>
      <c r="L451" s="91">
        <v>100</v>
      </c>
      <c r="M451" s="71">
        <f t="shared" si="31"/>
        <v>66956.060962348856</v>
      </c>
      <c r="N451" s="56">
        <f t="shared" si="32"/>
        <v>0</v>
      </c>
      <c r="O451" s="92" t="s">
        <v>1185</v>
      </c>
      <c r="P451" s="79">
        <v>2224.7199999999998</v>
      </c>
      <c r="Q451" s="93">
        <f t="shared" si="33"/>
        <v>69180.780962348857</v>
      </c>
      <c r="R451" s="47"/>
      <c r="S451" s="47"/>
    </row>
    <row r="452" spans="1:19" s="39" customFormat="1" ht="15.75" customHeight="1">
      <c r="A452" s="43" t="s">
        <v>927</v>
      </c>
      <c r="B452" s="84" t="s">
        <v>1033</v>
      </c>
      <c r="C452" s="85" t="s">
        <v>1026</v>
      </c>
      <c r="D452" s="86" t="s">
        <v>1027</v>
      </c>
      <c r="E452" s="84" t="s">
        <v>1016</v>
      </c>
      <c r="F452" s="94">
        <v>200010150609236</v>
      </c>
      <c r="G452" s="102">
        <v>6641</v>
      </c>
      <c r="H452" s="90">
        <f t="shared" si="29"/>
        <v>6382.9373204890207</v>
      </c>
      <c r="I452" s="55">
        <v>6</v>
      </c>
      <c r="J452" s="56">
        <f t="shared" si="28"/>
        <v>6382.9373204890198</v>
      </c>
      <c r="K452" s="69">
        <f t="shared" si="30"/>
        <v>0</v>
      </c>
      <c r="L452" s="91">
        <v>100</v>
      </c>
      <c r="M452" s="71">
        <f t="shared" si="31"/>
        <v>6382.9373204890198</v>
      </c>
      <c r="N452" s="56">
        <f t="shared" si="32"/>
        <v>0</v>
      </c>
      <c r="O452" s="92" t="s">
        <v>1185</v>
      </c>
      <c r="P452" s="79">
        <v>212.08</v>
      </c>
      <c r="Q452" s="93">
        <f t="shared" si="33"/>
        <v>6595.0173204890198</v>
      </c>
      <c r="R452" s="47"/>
      <c r="S452" s="47"/>
    </row>
    <row r="453" spans="1:19" s="39" customFormat="1" ht="15.75" customHeight="1">
      <c r="A453" s="43" t="s">
        <v>928</v>
      </c>
      <c r="B453" s="84" t="s">
        <v>455</v>
      </c>
      <c r="C453" s="85" t="s">
        <v>1026</v>
      </c>
      <c r="D453" s="86" t="s">
        <v>1027</v>
      </c>
      <c r="E453" s="84" t="s">
        <v>1017</v>
      </c>
      <c r="F453" s="94">
        <v>200010150589592</v>
      </c>
      <c r="G453" s="102">
        <v>38187</v>
      </c>
      <c r="H453" s="90">
        <f t="shared" si="29"/>
        <v>36703.09101905048</v>
      </c>
      <c r="I453" s="55">
        <v>6</v>
      </c>
      <c r="J453" s="56">
        <f t="shared" ref="J453:J527" si="34">+H453/6*I453</f>
        <v>36703.09101905048</v>
      </c>
      <c r="K453" s="69">
        <f t="shared" si="30"/>
        <v>0</v>
      </c>
      <c r="L453" s="91">
        <v>100</v>
      </c>
      <c r="M453" s="71">
        <f t="shared" si="31"/>
        <v>36703.09101905048</v>
      </c>
      <c r="N453" s="56">
        <f t="shared" si="32"/>
        <v>0</v>
      </c>
      <c r="O453" s="92" t="s">
        <v>1185</v>
      </c>
      <c r="P453" s="79">
        <v>1219.52</v>
      </c>
      <c r="Q453" s="93">
        <f t="shared" si="33"/>
        <v>37922.611019050477</v>
      </c>
      <c r="R453" s="47"/>
      <c r="S453" s="47"/>
    </row>
    <row r="454" spans="1:19" s="39" customFormat="1" ht="15.75" customHeight="1">
      <c r="A454" s="43" t="s">
        <v>929</v>
      </c>
      <c r="B454" s="84" t="s">
        <v>456</v>
      </c>
      <c r="C454" s="85" t="s">
        <v>1026</v>
      </c>
      <c r="D454" s="86" t="s">
        <v>1027</v>
      </c>
      <c r="E454" s="84" t="s">
        <v>1018</v>
      </c>
      <c r="F454" s="94">
        <v>200010301142307</v>
      </c>
      <c r="G454" s="102">
        <v>31000</v>
      </c>
      <c r="H454" s="90">
        <f t="shared" si="29"/>
        <v>29795.370717536462</v>
      </c>
      <c r="I454" s="55">
        <v>6</v>
      </c>
      <c r="J454" s="56">
        <f t="shared" si="34"/>
        <v>29795.370717536462</v>
      </c>
      <c r="K454" s="69">
        <f t="shared" si="30"/>
        <v>0</v>
      </c>
      <c r="L454" s="91">
        <v>90</v>
      </c>
      <c r="M454" s="71">
        <f t="shared" si="31"/>
        <v>26815.833645782815</v>
      </c>
      <c r="N454" s="56">
        <f t="shared" si="32"/>
        <v>2979.5370717536462</v>
      </c>
      <c r="O454" s="92"/>
      <c r="P454" s="71">
        <v>2974.71</v>
      </c>
      <c r="Q454" s="93">
        <f t="shared" si="33"/>
        <v>29790.543645782815</v>
      </c>
      <c r="R454" s="47"/>
      <c r="S454" s="47"/>
    </row>
    <row r="455" spans="1:19" s="39" customFormat="1" ht="15.75" customHeight="1">
      <c r="A455" s="43" t="s">
        <v>930</v>
      </c>
      <c r="B455" s="84" t="s">
        <v>457</v>
      </c>
      <c r="C455" s="85" t="s">
        <v>1026</v>
      </c>
      <c r="D455" s="86" t="s">
        <v>1027</v>
      </c>
      <c r="E455" s="84" t="s">
        <v>1019</v>
      </c>
      <c r="F455" s="94">
        <v>200010150745459</v>
      </c>
      <c r="G455" s="102">
        <v>69663.100000000006</v>
      </c>
      <c r="H455" s="90">
        <f t="shared" si="29"/>
        <v>66956.060962348856</v>
      </c>
      <c r="I455" s="55">
        <v>6</v>
      </c>
      <c r="J455" s="56">
        <f t="shared" si="34"/>
        <v>66956.060962348856</v>
      </c>
      <c r="K455" s="69">
        <f t="shared" si="30"/>
        <v>0</v>
      </c>
      <c r="L455" s="91">
        <v>100</v>
      </c>
      <c r="M455" s="71">
        <f t="shared" si="31"/>
        <v>66956.060962348856</v>
      </c>
      <c r="N455" s="56">
        <f t="shared" si="32"/>
        <v>0</v>
      </c>
      <c r="O455" s="92" t="s">
        <v>1185</v>
      </c>
      <c r="P455" s="79">
        <v>2224.7199999999998</v>
      </c>
      <c r="Q455" s="93">
        <f t="shared" si="33"/>
        <v>69180.780962348857</v>
      </c>
      <c r="R455" s="47"/>
      <c r="S455" s="47"/>
    </row>
    <row r="456" spans="1:19" s="39" customFormat="1" ht="15.75" customHeight="1">
      <c r="A456" s="43" t="s">
        <v>931</v>
      </c>
      <c r="B456" s="84" t="s">
        <v>458</v>
      </c>
      <c r="C456" s="85" t="s">
        <v>1026</v>
      </c>
      <c r="D456" s="86" t="s">
        <v>1027</v>
      </c>
      <c r="E456" s="84" t="s">
        <v>1020</v>
      </c>
      <c r="F456" s="94">
        <v>200019602029674</v>
      </c>
      <c r="G456" s="102">
        <v>53000</v>
      </c>
      <c r="H456" s="90">
        <f t="shared" si="29"/>
        <v>50940.472517078473</v>
      </c>
      <c r="I456" s="55">
        <v>6</v>
      </c>
      <c r="J456" s="56">
        <f t="shared" si="34"/>
        <v>50940.472517078466</v>
      </c>
      <c r="K456" s="69">
        <f t="shared" si="30"/>
        <v>0</v>
      </c>
      <c r="L456" s="91">
        <v>88</v>
      </c>
      <c r="M456" s="71">
        <f t="shared" si="31"/>
        <v>44827.61581502905</v>
      </c>
      <c r="N456" s="56">
        <f t="shared" si="32"/>
        <v>6112.8567020494156</v>
      </c>
      <c r="O456" s="92"/>
      <c r="P456" s="79">
        <v>6500</v>
      </c>
      <c r="Q456" s="93">
        <f t="shared" si="33"/>
        <v>51327.61581502905</v>
      </c>
      <c r="R456" s="47"/>
      <c r="S456" s="47"/>
    </row>
    <row r="457" spans="1:19" s="39" customFormat="1" ht="15.75" customHeight="1">
      <c r="A457" s="43" t="s">
        <v>932</v>
      </c>
      <c r="B457" s="84" t="s">
        <v>459</v>
      </c>
      <c r="C457" s="85" t="s">
        <v>1026</v>
      </c>
      <c r="D457" s="86" t="s">
        <v>1027</v>
      </c>
      <c r="E457" s="84" t="s">
        <v>1021</v>
      </c>
      <c r="F457" s="94">
        <v>200011900834674</v>
      </c>
      <c r="G457" s="102">
        <v>18000</v>
      </c>
      <c r="H457" s="90">
        <f t="shared" si="29"/>
        <v>17300.537835988915</v>
      </c>
      <c r="I457" s="55">
        <v>6</v>
      </c>
      <c r="J457" s="56">
        <f t="shared" si="34"/>
        <v>17300.537835988915</v>
      </c>
      <c r="K457" s="69">
        <f t="shared" si="30"/>
        <v>0</v>
      </c>
      <c r="L457" s="91">
        <v>100</v>
      </c>
      <c r="M457" s="71">
        <f t="shared" si="31"/>
        <v>17300.537835988915</v>
      </c>
      <c r="N457" s="56">
        <f t="shared" si="32"/>
        <v>0</v>
      </c>
      <c r="O457" s="92" t="s">
        <v>1185</v>
      </c>
      <c r="P457" s="79">
        <v>574.84</v>
      </c>
      <c r="Q457" s="93">
        <f t="shared" si="33"/>
        <v>17875.377835988915</v>
      </c>
      <c r="R457" s="47"/>
      <c r="S457" s="47"/>
    </row>
    <row r="458" spans="1:19" s="39" customFormat="1" ht="15.75" customHeight="1">
      <c r="A458" s="43" t="s">
        <v>933</v>
      </c>
      <c r="B458" s="84" t="s">
        <v>460</v>
      </c>
      <c r="C458" s="85" t="s">
        <v>1026</v>
      </c>
      <c r="D458" s="86" t="s">
        <v>1027</v>
      </c>
      <c r="E458" s="84" t="s">
        <v>1021</v>
      </c>
      <c r="F458" s="94">
        <v>200012400992448</v>
      </c>
      <c r="G458" s="102">
        <v>12618</v>
      </c>
      <c r="H458" s="90">
        <f t="shared" si="29"/>
        <v>12127.677023028229</v>
      </c>
      <c r="I458" s="55">
        <v>6</v>
      </c>
      <c r="J458" s="56">
        <f t="shared" si="34"/>
        <v>12127.677023028229</v>
      </c>
      <c r="K458" s="69">
        <f t="shared" si="30"/>
        <v>0</v>
      </c>
      <c r="L458" s="91">
        <v>100</v>
      </c>
      <c r="M458" s="71">
        <f t="shared" si="31"/>
        <v>12127.677023028229</v>
      </c>
      <c r="N458" s="56">
        <f t="shared" si="32"/>
        <v>0</v>
      </c>
      <c r="O458" s="92" t="s">
        <v>1185</v>
      </c>
      <c r="P458" s="79">
        <v>402.96</v>
      </c>
      <c r="Q458" s="93">
        <f t="shared" si="33"/>
        <v>12530.637023028228</v>
      </c>
      <c r="R458" s="47"/>
      <c r="S458" s="47"/>
    </row>
    <row r="459" spans="1:19" s="39" customFormat="1" ht="15.75" customHeight="1">
      <c r="A459" s="43" t="s">
        <v>934</v>
      </c>
      <c r="B459" s="84" t="s">
        <v>461</v>
      </c>
      <c r="C459" s="85" t="s">
        <v>1026</v>
      </c>
      <c r="D459" s="86" t="s">
        <v>1027</v>
      </c>
      <c r="E459" s="84" t="s">
        <v>1021</v>
      </c>
      <c r="F459" s="94">
        <v>200015800369026</v>
      </c>
      <c r="G459" s="102">
        <v>12618</v>
      </c>
      <c r="H459" s="90">
        <f t="shared" si="29"/>
        <v>12127.677023028229</v>
      </c>
      <c r="I459" s="55">
        <v>6</v>
      </c>
      <c r="J459" s="56">
        <f t="shared" si="34"/>
        <v>12127.677023028229</v>
      </c>
      <c r="K459" s="69">
        <f t="shared" si="30"/>
        <v>0</v>
      </c>
      <c r="L459" s="91">
        <v>100</v>
      </c>
      <c r="M459" s="71">
        <f t="shared" si="31"/>
        <v>12127.677023028229</v>
      </c>
      <c r="N459" s="56">
        <f t="shared" si="32"/>
        <v>0</v>
      </c>
      <c r="O459" s="92" t="s">
        <v>1185</v>
      </c>
      <c r="P459" s="79">
        <v>402.96</v>
      </c>
      <c r="Q459" s="93">
        <f t="shared" si="33"/>
        <v>12530.637023028228</v>
      </c>
      <c r="R459" s="47"/>
      <c r="S459" s="47"/>
    </row>
    <row r="460" spans="1:19" s="39" customFormat="1" ht="15.75" customHeight="1">
      <c r="A460" s="43" t="s">
        <v>935</v>
      </c>
      <c r="B460" s="84" t="s">
        <v>462</v>
      </c>
      <c r="C460" s="85" t="s">
        <v>1026</v>
      </c>
      <c r="D460" s="86" t="s">
        <v>1027</v>
      </c>
      <c r="E460" s="84" t="s">
        <v>1021</v>
      </c>
      <c r="F460" s="94">
        <v>200012800271130</v>
      </c>
      <c r="G460" s="102">
        <v>15000</v>
      </c>
      <c r="H460" s="90">
        <f t="shared" si="29"/>
        <v>14417.114863324095</v>
      </c>
      <c r="I460" s="55">
        <v>6</v>
      </c>
      <c r="J460" s="56">
        <f t="shared" si="34"/>
        <v>14417.114863324095</v>
      </c>
      <c r="K460" s="69">
        <f t="shared" si="30"/>
        <v>0</v>
      </c>
      <c r="L460" s="91">
        <v>100</v>
      </c>
      <c r="M460" s="71">
        <f t="shared" si="31"/>
        <v>14417.114863324095</v>
      </c>
      <c r="N460" s="56">
        <f t="shared" si="32"/>
        <v>0</v>
      </c>
      <c r="O460" s="92" t="s">
        <v>1185</v>
      </c>
      <c r="P460" s="79">
        <v>479.03</v>
      </c>
      <c r="Q460" s="93">
        <f t="shared" si="33"/>
        <v>14896.144863324096</v>
      </c>
      <c r="R460" s="47"/>
      <c r="S460" s="47"/>
    </row>
    <row r="461" spans="1:19" s="39" customFormat="1" ht="15.75" customHeight="1">
      <c r="A461" s="43" t="s">
        <v>936</v>
      </c>
      <c r="B461" s="84" t="s">
        <v>463</v>
      </c>
      <c r="C461" s="85" t="s">
        <v>1026</v>
      </c>
      <c r="D461" s="86" t="s">
        <v>1027</v>
      </c>
      <c r="E461" s="84" t="s">
        <v>1021</v>
      </c>
      <c r="F461" s="94">
        <v>200010301360448</v>
      </c>
      <c r="G461" s="102">
        <v>17000</v>
      </c>
      <c r="H461" s="90">
        <f t="shared" ref="H461:H524" si="35">+G461*C$9/100</f>
        <v>16339.39684510064</v>
      </c>
      <c r="I461" s="55">
        <v>6</v>
      </c>
      <c r="J461" s="56">
        <f t="shared" si="34"/>
        <v>16339.39684510064</v>
      </c>
      <c r="K461" s="69">
        <f t="shared" si="30"/>
        <v>0</v>
      </c>
      <c r="L461" s="91">
        <v>100</v>
      </c>
      <c r="M461" s="71">
        <f t="shared" si="31"/>
        <v>16339.39684510064</v>
      </c>
      <c r="N461" s="56">
        <f t="shared" si="32"/>
        <v>0</v>
      </c>
      <c r="O461" s="92" t="s">
        <v>1185</v>
      </c>
      <c r="P461" s="79">
        <v>542.9</v>
      </c>
      <c r="Q461" s="93">
        <f t="shared" si="33"/>
        <v>16882.296845100642</v>
      </c>
      <c r="R461" s="47"/>
      <c r="S461" s="47"/>
    </row>
    <row r="462" spans="1:19" s="39" customFormat="1" ht="15.75" customHeight="1">
      <c r="A462" s="44" t="s">
        <v>937</v>
      </c>
      <c r="B462" s="84" t="s">
        <v>464</v>
      </c>
      <c r="C462" s="85" t="s">
        <v>1026</v>
      </c>
      <c r="D462" s="86" t="s">
        <v>1027</v>
      </c>
      <c r="E462" s="84" t="s">
        <v>1021</v>
      </c>
      <c r="F462" s="94">
        <v>200015800328148</v>
      </c>
      <c r="G462" s="102">
        <v>11500</v>
      </c>
      <c r="H462" s="90">
        <f t="shared" si="35"/>
        <v>11053.121395215141</v>
      </c>
      <c r="I462" s="55">
        <v>6</v>
      </c>
      <c r="J462" s="56">
        <f t="shared" si="34"/>
        <v>11053.121395215141</v>
      </c>
      <c r="K462" s="69">
        <f t="shared" si="30"/>
        <v>0</v>
      </c>
      <c r="L462" s="91">
        <v>100</v>
      </c>
      <c r="M462" s="71">
        <f t="shared" si="31"/>
        <v>11053.121395215141</v>
      </c>
      <c r="N462" s="56">
        <f t="shared" si="32"/>
        <v>0</v>
      </c>
      <c r="O462" s="92" t="s">
        <v>1185</v>
      </c>
      <c r="P462" s="79">
        <v>367.26</v>
      </c>
      <c r="Q462" s="93">
        <f t="shared" si="33"/>
        <v>11420.381395215141</v>
      </c>
      <c r="R462" s="47"/>
      <c r="S462" s="47"/>
    </row>
    <row r="463" spans="1:19" s="39" customFormat="1" ht="15.75" customHeight="1">
      <c r="A463" s="44" t="s">
        <v>938</v>
      </c>
      <c r="B463" s="84" t="s">
        <v>465</v>
      </c>
      <c r="C463" s="85" t="s">
        <v>1026</v>
      </c>
      <c r="D463" s="86" t="s">
        <v>1027</v>
      </c>
      <c r="E463" s="84" t="s">
        <v>1021</v>
      </c>
      <c r="F463" s="94">
        <v>200012800318763</v>
      </c>
      <c r="G463" s="102">
        <v>12000</v>
      </c>
      <c r="H463" s="90">
        <f t="shared" si="35"/>
        <v>11533.691890659276</v>
      </c>
      <c r="I463" s="55">
        <v>6</v>
      </c>
      <c r="J463" s="56">
        <f t="shared" si="34"/>
        <v>11533.691890659276</v>
      </c>
      <c r="K463" s="69">
        <f t="shared" si="30"/>
        <v>0</v>
      </c>
      <c r="L463" s="91">
        <v>100</v>
      </c>
      <c r="M463" s="71">
        <f t="shared" si="31"/>
        <v>11533.691890659276</v>
      </c>
      <c r="N463" s="56">
        <f t="shared" si="32"/>
        <v>0</v>
      </c>
      <c r="O463" s="92" t="s">
        <v>1185</v>
      </c>
      <c r="P463" s="79">
        <v>383.23</v>
      </c>
      <c r="Q463" s="93">
        <f t="shared" si="33"/>
        <v>11916.921890659276</v>
      </c>
      <c r="R463" s="47"/>
      <c r="S463" s="47"/>
    </row>
    <row r="464" spans="1:19" s="39" customFormat="1" ht="15.75" customHeight="1">
      <c r="A464" s="43" t="s">
        <v>939</v>
      </c>
      <c r="B464" s="84" t="s">
        <v>466</v>
      </c>
      <c r="C464" s="85" t="s">
        <v>1026</v>
      </c>
      <c r="D464" s="86" t="s">
        <v>1027</v>
      </c>
      <c r="E464" s="84" t="s">
        <v>1021</v>
      </c>
      <c r="F464" s="94">
        <v>200012800395113</v>
      </c>
      <c r="G464" s="102">
        <v>12500</v>
      </c>
      <c r="H464" s="90">
        <f t="shared" si="35"/>
        <v>12014.262386103412</v>
      </c>
      <c r="I464" s="55">
        <v>6</v>
      </c>
      <c r="J464" s="56">
        <f t="shared" si="34"/>
        <v>12014.262386103412</v>
      </c>
      <c r="K464" s="69">
        <f t="shared" si="30"/>
        <v>0</v>
      </c>
      <c r="L464" s="91">
        <v>100</v>
      </c>
      <c r="M464" s="71">
        <f t="shared" si="31"/>
        <v>12014.262386103412</v>
      </c>
      <c r="N464" s="56">
        <f t="shared" si="32"/>
        <v>0</v>
      </c>
      <c r="O464" s="92" t="s">
        <v>1185</v>
      </c>
      <c r="P464" s="79">
        <v>399.19</v>
      </c>
      <c r="Q464" s="93">
        <f t="shared" si="33"/>
        <v>12413.452386103412</v>
      </c>
      <c r="R464" s="47"/>
      <c r="S464" s="47"/>
    </row>
    <row r="465" spans="1:19" s="39" customFormat="1" ht="15.75" customHeight="1">
      <c r="A465" s="44" t="s">
        <v>940</v>
      </c>
      <c r="B465" s="84" t="s">
        <v>1161</v>
      </c>
      <c r="C465" s="85" t="s">
        <v>1026</v>
      </c>
      <c r="D465" s="86" t="s">
        <v>1027</v>
      </c>
      <c r="E465" s="84" t="s">
        <v>1021</v>
      </c>
      <c r="F465" s="94">
        <v>200015800098203</v>
      </c>
      <c r="G465" s="102">
        <v>14000</v>
      </c>
      <c r="H465" s="90">
        <f t="shared" si="35"/>
        <v>13455.973872435821</v>
      </c>
      <c r="I465" s="55">
        <v>6</v>
      </c>
      <c r="J465" s="56">
        <f t="shared" si="34"/>
        <v>13455.973872435821</v>
      </c>
      <c r="K465" s="69">
        <f t="shared" si="30"/>
        <v>0</v>
      </c>
      <c r="L465" s="91">
        <v>100</v>
      </c>
      <c r="M465" s="71">
        <f t="shared" si="31"/>
        <v>13455.973872435821</v>
      </c>
      <c r="N465" s="56">
        <f t="shared" si="32"/>
        <v>0</v>
      </c>
      <c r="O465" s="92" t="s">
        <v>1185</v>
      </c>
      <c r="P465" s="79">
        <v>447.1</v>
      </c>
      <c r="Q465" s="93">
        <f t="shared" si="33"/>
        <v>13903.073872435822</v>
      </c>
      <c r="R465" s="47"/>
      <c r="S465" s="47"/>
    </row>
    <row r="466" spans="1:19" s="39" customFormat="1" ht="15.75" customHeight="1">
      <c r="A466" s="44" t="s">
        <v>941</v>
      </c>
      <c r="B466" s="84" t="s">
        <v>467</v>
      </c>
      <c r="C466" s="85" t="s">
        <v>1026</v>
      </c>
      <c r="D466" s="86" t="s">
        <v>1027</v>
      </c>
      <c r="E466" s="84" t="s">
        <v>1021</v>
      </c>
      <c r="F466" s="94">
        <v>200019600475212</v>
      </c>
      <c r="G466" s="102">
        <v>12618</v>
      </c>
      <c r="H466" s="90">
        <f t="shared" si="35"/>
        <v>12127.677023028229</v>
      </c>
      <c r="I466" s="55">
        <v>6</v>
      </c>
      <c r="J466" s="56">
        <f t="shared" si="34"/>
        <v>12127.677023028229</v>
      </c>
      <c r="K466" s="69">
        <f t="shared" si="30"/>
        <v>0</v>
      </c>
      <c r="L466" s="91">
        <v>100</v>
      </c>
      <c r="M466" s="71">
        <f t="shared" si="31"/>
        <v>12127.677023028229</v>
      </c>
      <c r="N466" s="56">
        <f t="shared" si="32"/>
        <v>0</v>
      </c>
      <c r="O466" s="92" t="s">
        <v>1185</v>
      </c>
      <c r="P466" s="79">
        <v>402.96</v>
      </c>
      <c r="Q466" s="93">
        <f t="shared" si="33"/>
        <v>12530.637023028228</v>
      </c>
      <c r="R466" s="47"/>
      <c r="S466" s="47"/>
    </row>
    <row r="467" spans="1:19" s="39" customFormat="1" ht="15.75" customHeight="1">
      <c r="A467" s="44" t="s">
        <v>942</v>
      </c>
      <c r="B467" s="84" t="s">
        <v>468</v>
      </c>
      <c r="C467" s="85" t="s">
        <v>1026</v>
      </c>
      <c r="D467" s="86" t="s">
        <v>1027</v>
      </c>
      <c r="E467" s="84" t="s">
        <v>1021</v>
      </c>
      <c r="F467" s="94">
        <v>200012800430311</v>
      </c>
      <c r="G467" s="102">
        <v>12000</v>
      </c>
      <c r="H467" s="90">
        <f t="shared" si="35"/>
        <v>11533.691890659276</v>
      </c>
      <c r="I467" s="55">
        <v>6</v>
      </c>
      <c r="J467" s="56">
        <f t="shared" si="34"/>
        <v>11533.691890659276</v>
      </c>
      <c r="K467" s="69">
        <f t="shared" si="30"/>
        <v>0</v>
      </c>
      <c r="L467" s="91">
        <v>100</v>
      </c>
      <c r="M467" s="71">
        <f t="shared" si="31"/>
        <v>11533.691890659276</v>
      </c>
      <c r="N467" s="56">
        <f t="shared" si="32"/>
        <v>0</v>
      </c>
      <c r="O467" s="92" t="s">
        <v>1185</v>
      </c>
      <c r="P467" s="79">
        <v>383.23</v>
      </c>
      <c r="Q467" s="93">
        <f t="shared" si="33"/>
        <v>11916.921890659276</v>
      </c>
      <c r="R467" s="47"/>
      <c r="S467" s="47"/>
    </row>
    <row r="468" spans="1:19" s="39" customFormat="1" ht="15.75" customHeight="1">
      <c r="A468" s="44" t="s">
        <v>943</v>
      </c>
      <c r="B468" s="84" t="s">
        <v>469</v>
      </c>
      <c r="C468" s="85" t="s">
        <v>1026</v>
      </c>
      <c r="D468" s="86" t="s">
        <v>1027</v>
      </c>
      <c r="E468" s="84" t="s">
        <v>1021</v>
      </c>
      <c r="F468" s="94">
        <v>200012800213729</v>
      </c>
      <c r="G468" s="102">
        <v>13000</v>
      </c>
      <c r="H468" s="90">
        <f t="shared" si="35"/>
        <v>12494.832881547551</v>
      </c>
      <c r="I468" s="55">
        <v>6</v>
      </c>
      <c r="J468" s="56">
        <f t="shared" si="34"/>
        <v>12494.832881547551</v>
      </c>
      <c r="K468" s="69">
        <f t="shared" si="30"/>
        <v>0</v>
      </c>
      <c r="L468" s="91">
        <v>100</v>
      </c>
      <c r="M468" s="71">
        <f t="shared" si="31"/>
        <v>12494.832881547551</v>
      </c>
      <c r="N468" s="56">
        <f t="shared" si="32"/>
        <v>0</v>
      </c>
      <c r="O468" s="92" t="s">
        <v>1185</v>
      </c>
      <c r="P468" s="79">
        <v>415.16</v>
      </c>
      <c r="Q468" s="93">
        <f t="shared" si="33"/>
        <v>12909.99288154755</v>
      </c>
      <c r="R468" s="47"/>
      <c r="S468" s="47"/>
    </row>
    <row r="469" spans="1:19" s="39" customFormat="1" ht="15.75" customHeight="1">
      <c r="A469" s="44" t="s">
        <v>944</v>
      </c>
      <c r="B469" s="84" t="s">
        <v>470</v>
      </c>
      <c r="C469" s="85" t="s">
        <v>1026</v>
      </c>
      <c r="D469" s="86" t="s">
        <v>1027</v>
      </c>
      <c r="E469" s="84" t="s">
        <v>1021</v>
      </c>
      <c r="F469" s="94">
        <v>200012320436331</v>
      </c>
      <c r="G469" s="102">
        <v>12500</v>
      </c>
      <c r="H469" s="90">
        <f t="shared" si="35"/>
        <v>12014.262386103412</v>
      </c>
      <c r="I469" s="55">
        <v>6</v>
      </c>
      <c r="J469" s="56">
        <f t="shared" si="34"/>
        <v>12014.262386103412</v>
      </c>
      <c r="K469" s="69">
        <f t="shared" si="30"/>
        <v>0</v>
      </c>
      <c r="L469" s="91">
        <v>100</v>
      </c>
      <c r="M469" s="71">
        <f t="shared" si="31"/>
        <v>12014.262386103412</v>
      </c>
      <c r="N469" s="56">
        <f t="shared" si="32"/>
        <v>0</v>
      </c>
      <c r="O469" s="92" t="s">
        <v>1185</v>
      </c>
      <c r="P469" s="79">
        <v>399.19</v>
      </c>
      <c r="Q469" s="93">
        <f t="shared" si="33"/>
        <v>12413.452386103412</v>
      </c>
      <c r="R469" s="47"/>
      <c r="S469" s="47"/>
    </row>
    <row r="470" spans="1:19" s="39" customFormat="1" ht="15.75" customHeight="1">
      <c r="A470" s="44" t="s">
        <v>945</v>
      </c>
      <c r="B470" s="84" t="s">
        <v>471</v>
      </c>
      <c r="C470" s="85" t="s">
        <v>1026</v>
      </c>
      <c r="D470" s="86" t="s">
        <v>1027</v>
      </c>
      <c r="E470" s="84" t="s">
        <v>1021</v>
      </c>
      <c r="F470" s="94">
        <v>200011201354548</v>
      </c>
      <c r="G470" s="102">
        <v>13000</v>
      </c>
      <c r="H470" s="90">
        <f t="shared" si="35"/>
        <v>12494.832881547551</v>
      </c>
      <c r="I470" s="55">
        <v>6</v>
      </c>
      <c r="J470" s="56">
        <f t="shared" si="34"/>
        <v>12494.832881547551</v>
      </c>
      <c r="K470" s="69">
        <f t="shared" si="30"/>
        <v>0</v>
      </c>
      <c r="L470" s="91">
        <v>100</v>
      </c>
      <c r="M470" s="71">
        <f t="shared" si="31"/>
        <v>12494.832881547551</v>
      </c>
      <c r="N470" s="56">
        <f t="shared" si="32"/>
        <v>0</v>
      </c>
      <c r="O470" s="92" t="s">
        <v>1185</v>
      </c>
      <c r="P470" s="79">
        <v>415.16</v>
      </c>
      <c r="Q470" s="93">
        <f t="shared" si="33"/>
        <v>12909.99288154755</v>
      </c>
      <c r="R470" s="47"/>
      <c r="S470" s="47"/>
    </row>
    <row r="471" spans="1:19" s="39" customFormat="1" ht="15.75" customHeight="1">
      <c r="A471" s="44" t="s">
        <v>946</v>
      </c>
      <c r="B471" s="84" t="s">
        <v>472</v>
      </c>
      <c r="C471" s="85" t="s">
        <v>1026</v>
      </c>
      <c r="D471" s="86" t="s">
        <v>1027</v>
      </c>
      <c r="E471" s="84" t="s">
        <v>1021</v>
      </c>
      <c r="F471" s="94">
        <v>200012800230090</v>
      </c>
      <c r="G471" s="102">
        <v>13000</v>
      </c>
      <c r="H471" s="90">
        <f t="shared" si="35"/>
        <v>12494.832881547551</v>
      </c>
      <c r="I471" s="55">
        <v>6</v>
      </c>
      <c r="J471" s="56">
        <f t="shared" si="34"/>
        <v>12494.832881547551</v>
      </c>
      <c r="K471" s="69">
        <f t="shared" si="30"/>
        <v>0</v>
      </c>
      <c r="L471" s="91">
        <v>100</v>
      </c>
      <c r="M471" s="71">
        <f t="shared" si="31"/>
        <v>12494.832881547551</v>
      </c>
      <c r="N471" s="56">
        <f t="shared" si="32"/>
        <v>0</v>
      </c>
      <c r="O471" s="92" t="s">
        <v>1185</v>
      </c>
      <c r="P471" s="79">
        <v>415.16</v>
      </c>
      <c r="Q471" s="93">
        <f t="shared" si="33"/>
        <v>12909.99288154755</v>
      </c>
      <c r="R471" s="47"/>
      <c r="S471" s="47"/>
    </row>
    <row r="472" spans="1:19" s="39" customFormat="1" ht="15.75" customHeight="1">
      <c r="A472" s="44" t="s">
        <v>947</v>
      </c>
      <c r="B472" s="84" t="s">
        <v>473</v>
      </c>
      <c r="C472" s="85" t="s">
        <v>1026</v>
      </c>
      <c r="D472" s="86" t="s">
        <v>1027</v>
      </c>
      <c r="E472" s="84" t="s">
        <v>1021</v>
      </c>
      <c r="F472" s="94">
        <v>200012800343819</v>
      </c>
      <c r="G472" s="102">
        <v>12500</v>
      </c>
      <c r="H472" s="90">
        <f t="shared" si="35"/>
        <v>12014.262386103412</v>
      </c>
      <c r="I472" s="55">
        <v>6</v>
      </c>
      <c r="J472" s="56">
        <f t="shared" si="34"/>
        <v>12014.262386103412</v>
      </c>
      <c r="K472" s="69">
        <f t="shared" si="30"/>
        <v>0</v>
      </c>
      <c r="L472" s="91">
        <v>100</v>
      </c>
      <c r="M472" s="71">
        <f t="shared" si="31"/>
        <v>12014.262386103412</v>
      </c>
      <c r="N472" s="56">
        <f t="shared" si="32"/>
        <v>0</v>
      </c>
      <c r="O472" s="92" t="s">
        <v>1185</v>
      </c>
      <c r="P472" s="79">
        <v>399.19</v>
      </c>
      <c r="Q472" s="93">
        <f t="shared" si="33"/>
        <v>12413.452386103412</v>
      </c>
      <c r="R472" s="47"/>
      <c r="S472" s="47"/>
    </row>
    <row r="473" spans="1:19" s="39" customFormat="1" ht="15.75" customHeight="1">
      <c r="A473" s="44" t="s">
        <v>948</v>
      </c>
      <c r="B473" s="84" t="s">
        <v>474</v>
      </c>
      <c r="C473" s="85" t="s">
        <v>1026</v>
      </c>
      <c r="D473" s="86" t="s">
        <v>1027</v>
      </c>
      <c r="E473" s="84" t="s">
        <v>1021</v>
      </c>
      <c r="F473" s="94">
        <v>200012320397823</v>
      </c>
      <c r="G473" s="102">
        <v>12500</v>
      </c>
      <c r="H473" s="90">
        <f t="shared" si="35"/>
        <v>12014.262386103412</v>
      </c>
      <c r="I473" s="55">
        <v>6</v>
      </c>
      <c r="J473" s="56">
        <f t="shared" si="34"/>
        <v>12014.262386103412</v>
      </c>
      <c r="K473" s="69">
        <f t="shared" si="30"/>
        <v>0</v>
      </c>
      <c r="L473" s="91">
        <v>100</v>
      </c>
      <c r="M473" s="71">
        <f t="shared" si="31"/>
        <v>12014.262386103412</v>
      </c>
      <c r="N473" s="56">
        <f t="shared" si="32"/>
        <v>0</v>
      </c>
      <c r="O473" s="92" t="s">
        <v>1185</v>
      </c>
      <c r="P473" s="79">
        <v>399.19</v>
      </c>
      <c r="Q473" s="93">
        <f t="shared" si="33"/>
        <v>12413.452386103412</v>
      </c>
      <c r="R473" s="47"/>
      <c r="S473" s="47"/>
    </row>
    <row r="474" spans="1:19" s="54" customFormat="1" ht="15.75" customHeight="1">
      <c r="A474" s="44" t="s">
        <v>1135</v>
      </c>
      <c r="B474" s="84" t="s">
        <v>1136</v>
      </c>
      <c r="C474" s="85" t="s">
        <v>1026</v>
      </c>
      <c r="D474" s="86" t="s">
        <v>1027</v>
      </c>
      <c r="E474" s="84" t="s">
        <v>1021</v>
      </c>
      <c r="F474" s="94">
        <v>200012320499763</v>
      </c>
      <c r="G474" s="95">
        <v>14000</v>
      </c>
      <c r="H474" s="90">
        <f t="shared" si="35"/>
        <v>13455.973872435821</v>
      </c>
      <c r="I474" s="55">
        <v>6</v>
      </c>
      <c r="J474" s="56">
        <f t="shared" si="34"/>
        <v>13455.973872435821</v>
      </c>
      <c r="K474" s="69">
        <f t="shared" si="30"/>
        <v>0</v>
      </c>
      <c r="L474" s="113">
        <v>100</v>
      </c>
      <c r="M474" s="71">
        <f t="shared" si="31"/>
        <v>13455.973872435821</v>
      </c>
      <c r="N474" s="56">
        <f t="shared" si="32"/>
        <v>0</v>
      </c>
      <c r="O474" s="92" t="s">
        <v>1185</v>
      </c>
      <c r="P474" s="79">
        <v>447.1</v>
      </c>
      <c r="Q474" s="93">
        <f t="shared" si="33"/>
        <v>13903.073872435822</v>
      </c>
      <c r="R474" s="47"/>
      <c r="S474" s="47"/>
    </row>
    <row r="475" spans="1:19" s="54" customFormat="1" ht="15.75" customHeight="1">
      <c r="A475" s="44" t="s">
        <v>1137</v>
      </c>
      <c r="B475" s="84" t="s">
        <v>1138</v>
      </c>
      <c r="C475" s="85" t="s">
        <v>1026</v>
      </c>
      <c r="D475" s="86" t="s">
        <v>1027</v>
      </c>
      <c r="E475" s="84" t="s">
        <v>1021</v>
      </c>
      <c r="F475" s="94">
        <v>200012320431873</v>
      </c>
      <c r="G475" s="95">
        <v>12500</v>
      </c>
      <c r="H475" s="90">
        <f t="shared" si="35"/>
        <v>12014.262386103412</v>
      </c>
      <c r="I475" s="55">
        <v>5</v>
      </c>
      <c r="J475" s="56">
        <f t="shared" si="34"/>
        <v>10011.885321752843</v>
      </c>
      <c r="K475" s="69">
        <f t="shared" si="30"/>
        <v>2002.3770643505686</v>
      </c>
      <c r="L475" s="113">
        <v>100</v>
      </c>
      <c r="M475" s="71">
        <f t="shared" si="31"/>
        <v>10011.885321752843</v>
      </c>
      <c r="N475" s="56">
        <f t="shared" si="32"/>
        <v>0</v>
      </c>
      <c r="O475" s="92" t="s">
        <v>1185</v>
      </c>
      <c r="P475" s="79">
        <v>2000</v>
      </c>
      <c r="Q475" s="93">
        <f t="shared" si="33"/>
        <v>12011.885321752843</v>
      </c>
      <c r="R475" s="47"/>
      <c r="S475" s="47"/>
    </row>
    <row r="476" spans="1:19" s="54" customFormat="1" ht="15.75" customHeight="1">
      <c r="A476" s="44" t="s">
        <v>1139</v>
      </c>
      <c r="B476" s="84" t="s">
        <v>1140</v>
      </c>
      <c r="C476" s="85" t="s">
        <v>1026</v>
      </c>
      <c r="D476" s="86" t="s">
        <v>1027</v>
      </c>
      <c r="E476" s="84" t="s">
        <v>1021</v>
      </c>
      <c r="F476" s="94">
        <v>200012320306623</v>
      </c>
      <c r="G476" s="95">
        <v>14000</v>
      </c>
      <c r="H476" s="90">
        <f t="shared" si="35"/>
        <v>13455.973872435821</v>
      </c>
      <c r="I476" s="55">
        <v>6</v>
      </c>
      <c r="J476" s="56">
        <f t="shared" si="34"/>
        <v>13455.973872435821</v>
      </c>
      <c r="K476" s="69">
        <f t="shared" si="30"/>
        <v>0</v>
      </c>
      <c r="L476" s="113">
        <v>100</v>
      </c>
      <c r="M476" s="71">
        <f t="shared" si="31"/>
        <v>13455.973872435821</v>
      </c>
      <c r="N476" s="56">
        <f t="shared" si="32"/>
        <v>0</v>
      </c>
      <c r="O476" s="92" t="s">
        <v>1185</v>
      </c>
      <c r="P476" s="79">
        <v>447.1</v>
      </c>
      <c r="Q476" s="93">
        <f t="shared" si="33"/>
        <v>13903.073872435822</v>
      </c>
      <c r="R476" s="47"/>
      <c r="S476" s="47"/>
    </row>
    <row r="477" spans="1:19" s="54" customFormat="1" ht="15.75" customHeight="1">
      <c r="A477" s="44" t="s">
        <v>1141</v>
      </c>
      <c r="B477" s="84" t="s">
        <v>1142</v>
      </c>
      <c r="C477" s="85" t="s">
        <v>1026</v>
      </c>
      <c r="D477" s="86" t="s">
        <v>1027</v>
      </c>
      <c r="E477" s="84" t="s">
        <v>1021</v>
      </c>
      <c r="F477" s="94">
        <v>200012320209403</v>
      </c>
      <c r="G477" s="95">
        <v>35000</v>
      </c>
      <c r="H477" s="90">
        <f t="shared" si="35"/>
        <v>33639.934681089559</v>
      </c>
      <c r="I477" s="55">
        <v>6</v>
      </c>
      <c r="J477" s="56">
        <f t="shared" si="34"/>
        <v>33639.934681089559</v>
      </c>
      <c r="K477" s="69">
        <f t="shared" si="30"/>
        <v>0</v>
      </c>
      <c r="L477" s="113">
        <v>100</v>
      </c>
      <c r="M477" s="71">
        <f t="shared" si="31"/>
        <v>33639.934681089559</v>
      </c>
      <c r="N477" s="56">
        <f t="shared" si="32"/>
        <v>0</v>
      </c>
      <c r="O477" s="92" t="s">
        <v>1185</v>
      </c>
      <c r="P477" s="79">
        <v>1117.74</v>
      </c>
      <c r="Q477" s="93">
        <f t="shared" si="33"/>
        <v>34757.674681089557</v>
      </c>
      <c r="R477" s="47"/>
      <c r="S477" s="47"/>
    </row>
    <row r="478" spans="1:19" s="54" customFormat="1" ht="15.75" customHeight="1">
      <c r="A478" s="44" t="s">
        <v>1143</v>
      </c>
      <c r="B478" s="84" t="s">
        <v>1144</v>
      </c>
      <c r="C478" s="85" t="s">
        <v>1026</v>
      </c>
      <c r="D478" s="86" t="s">
        <v>1027</v>
      </c>
      <c r="E478" s="84" t="s">
        <v>1021</v>
      </c>
      <c r="F478" s="94">
        <v>200012320299183</v>
      </c>
      <c r="G478" s="95">
        <v>13000</v>
      </c>
      <c r="H478" s="90">
        <f t="shared" si="35"/>
        <v>12494.832881547551</v>
      </c>
      <c r="I478" s="55">
        <v>6</v>
      </c>
      <c r="J478" s="56">
        <f t="shared" si="34"/>
        <v>12494.832881547551</v>
      </c>
      <c r="K478" s="69">
        <f t="shared" si="30"/>
        <v>0</v>
      </c>
      <c r="L478" s="113">
        <v>100</v>
      </c>
      <c r="M478" s="71">
        <f t="shared" si="31"/>
        <v>12494.832881547551</v>
      </c>
      <c r="N478" s="56">
        <f t="shared" si="32"/>
        <v>0</v>
      </c>
      <c r="O478" s="92" t="s">
        <v>1185</v>
      </c>
      <c r="P478" s="79">
        <v>415.16</v>
      </c>
      <c r="Q478" s="93">
        <f t="shared" si="33"/>
        <v>12909.99288154755</v>
      </c>
      <c r="R478" s="47"/>
      <c r="S478" s="47"/>
    </row>
    <row r="479" spans="1:19" s="54" customFormat="1" ht="15.75" customHeight="1">
      <c r="A479" s="44" t="s">
        <v>1145</v>
      </c>
      <c r="B479" s="84" t="s">
        <v>1146</v>
      </c>
      <c r="C479" s="85" t="s">
        <v>1026</v>
      </c>
      <c r="D479" s="86" t="s">
        <v>1027</v>
      </c>
      <c r="E479" s="84" t="s">
        <v>1021</v>
      </c>
      <c r="F479" s="94">
        <v>200012320752963</v>
      </c>
      <c r="G479" s="95">
        <v>13000</v>
      </c>
      <c r="H479" s="90">
        <f t="shared" si="35"/>
        <v>12494.832881547551</v>
      </c>
      <c r="I479" s="55">
        <v>6</v>
      </c>
      <c r="J479" s="56">
        <f t="shared" si="34"/>
        <v>12494.832881547551</v>
      </c>
      <c r="K479" s="69">
        <f t="shared" si="30"/>
        <v>0</v>
      </c>
      <c r="L479" s="113">
        <v>100</v>
      </c>
      <c r="M479" s="71">
        <f t="shared" si="31"/>
        <v>12494.832881547551</v>
      </c>
      <c r="N479" s="56">
        <f t="shared" si="32"/>
        <v>0</v>
      </c>
      <c r="O479" s="92" t="s">
        <v>1185</v>
      </c>
      <c r="P479" s="79">
        <v>415.16</v>
      </c>
      <c r="Q479" s="93">
        <f t="shared" si="33"/>
        <v>12909.99288154755</v>
      </c>
      <c r="R479" s="47"/>
      <c r="S479" s="47"/>
    </row>
    <row r="480" spans="1:19" s="54" customFormat="1" ht="15.75" customHeight="1">
      <c r="A480" s="44" t="s">
        <v>1147</v>
      </c>
      <c r="B480" s="84" t="s">
        <v>1148</v>
      </c>
      <c r="C480" s="85" t="s">
        <v>1026</v>
      </c>
      <c r="D480" s="86" t="s">
        <v>1027</v>
      </c>
      <c r="E480" s="84" t="s">
        <v>1021</v>
      </c>
      <c r="F480" s="94">
        <v>200012320292575</v>
      </c>
      <c r="G480" s="95">
        <v>14000</v>
      </c>
      <c r="H480" s="90">
        <f t="shared" si="35"/>
        <v>13455.973872435821</v>
      </c>
      <c r="I480" s="55">
        <v>6</v>
      </c>
      <c r="J480" s="56">
        <f t="shared" si="34"/>
        <v>13455.973872435821</v>
      </c>
      <c r="K480" s="69">
        <f t="shared" si="30"/>
        <v>0</v>
      </c>
      <c r="L480" s="113">
        <v>100</v>
      </c>
      <c r="M480" s="71">
        <f t="shared" si="31"/>
        <v>13455.973872435821</v>
      </c>
      <c r="N480" s="56">
        <f t="shared" si="32"/>
        <v>0</v>
      </c>
      <c r="O480" s="92" t="s">
        <v>1185</v>
      </c>
      <c r="P480" s="79">
        <v>447.1</v>
      </c>
      <c r="Q480" s="93">
        <f t="shared" si="33"/>
        <v>13903.073872435822</v>
      </c>
      <c r="R480" s="47"/>
      <c r="S480" s="47"/>
    </row>
    <row r="481" spans="1:19" s="54" customFormat="1" ht="15.75" customHeight="1">
      <c r="A481" s="44" t="s">
        <v>1149</v>
      </c>
      <c r="B481" s="84" t="s">
        <v>1150</v>
      </c>
      <c r="C481" s="85" t="s">
        <v>1026</v>
      </c>
      <c r="D481" s="86" t="s">
        <v>1027</v>
      </c>
      <c r="E481" s="84" t="s">
        <v>1021</v>
      </c>
      <c r="F481" s="94">
        <v>200012320416131</v>
      </c>
      <c r="G481" s="95">
        <v>12500</v>
      </c>
      <c r="H481" s="90">
        <f t="shared" si="35"/>
        <v>12014.262386103412</v>
      </c>
      <c r="I481" s="55">
        <v>6</v>
      </c>
      <c r="J481" s="56">
        <f t="shared" si="34"/>
        <v>12014.262386103412</v>
      </c>
      <c r="K481" s="69">
        <f t="shared" si="30"/>
        <v>0</v>
      </c>
      <c r="L481" s="113">
        <v>100</v>
      </c>
      <c r="M481" s="71">
        <f t="shared" si="31"/>
        <v>12014.262386103412</v>
      </c>
      <c r="N481" s="56">
        <f t="shared" si="32"/>
        <v>0</v>
      </c>
      <c r="O481" s="92" t="s">
        <v>1185</v>
      </c>
      <c r="P481" s="79">
        <v>399.19</v>
      </c>
      <c r="Q481" s="93">
        <f t="shared" si="33"/>
        <v>12413.452386103412</v>
      </c>
      <c r="R481" s="47"/>
      <c r="S481" s="47"/>
    </row>
    <row r="482" spans="1:19" s="54" customFormat="1" ht="15.75" customHeight="1">
      <c r="A482" s="44" t="s">
        <v>1151</v>
      </c>
      <c r="B482" s="84" t="s">
        <v>1152</v>
      </c>
      <c r="C482" s="85" t="s">
        <v>1026</v>
      </c>
      <c r="D482" s="86" t="s">
        <v>1027</v>
      </c>
      <c r="E482" s="84" t="s">
        <v>1021</v>
      </c>
      <c r="F482" s="94">
        <v>200012320640648</v>
      </c>
      <c r="G482" s="95">
        <v>12500</v>
      </c>
      <c r="H482" s="90">
        <f t="shared" si="35"/>
        <v>12014.262386103412</v>
      </c>
      <c r="I482" s="55">
        <v>6</v>
      </c>
      <c r="J482" s="56">
        <f t="shared" si="34"/>
        <v>12014.262386103412</v>
      </c>
      <c r="K482" s="69">
        <f t="shared" si="30"/>
        <v>0</v>
      </c>
      <c r="L482" s="113">
        <v>100</v>
      </c>
      <c r="M482" s="71">
        <f t="shared" si="31"/>
        <v>12014.262386103412</v>
      </c>
      <c r="N482" s="56">
        <f t="shared" si="32"/>
        <v>0</v>
      </c>
      <c r="O482" s="92" t="s">
        <v>1185</v>
      </c>
      <c r="P482" s="79">
        <v>399.19</v>
      </c>
      <c r="Q482" s="93">
        <f t="shared" si="33"/>
        <v>12413.452386103412</v>
      </c>
      <c r="R482" s="47"/>
      <c r="S482" s="47"/>
    </row>
    <row r="483" spans="1:19" s="54" customFormat="1" ht="15.75" customHeight="1">
      <c r="A483" s="44" t="s">
        <v>1153</v>
      </c>
      <c r="B483" s="84" t="s">
        <v>1154</v>
      </c>
      <c r="C483" s="85" t="s">
        <v>1026</v>
      </c>
      <c r="D483" s="86" t="s">
        <v>1027</v>
      </c>
      <c r="E483" s="84" t="s">
        <v>1021</v>
      </c>
      <c r="F483" s="94">
        <v>200012320280451</v>
      </c>
      <c r="G483" s="95">
        <v>14000</v>
      </c>
      <c r="H483" s="90">
        <f t="shared" si="35"/>
        <v>13455.973872435821</v>
      </c>
      <c r="I483" s="55">
        <v>6</v>
      </c>
      <c r="J483" s="56">
        <f t="shared" si="34"/>
        <v>13455.973872435821</v>
      </c>
      <c r="K483" s="69">
        <f t="shared" si="30"/>
        <v>0</v>
      </c>
      <c r="L483" s="113">
        <v>100</v>
      </c>
      <c r="M483" s="71">
        <f t="shared" si="31"/>
        <v>13455.973872435821</v>
      </c>
      <c r="N483" s="56">
        <f t="shared" si="32"/>
        <v>0</v>
      </c>
      <c r="O483" s="92" t="s">
        <v>1185</v>
      </c>
      <c r="P483" s="79">
        <v>447.1</v>
      </c>
      <c r="Q483" s="93">
        <f t="shared" si="33"/>
        <v>13903.073872435822</v>
      </c>
      <c r="R483" s="47"/>
      <c r="S483" s="47"/>
    </row>
    <row r="484" spans="1:19" s="54" customFormat="1" ht="15.75" customHeight="1">
      <c r="A484" s="44" t="s">
        <v>1155</v>
      </c>
      <c r="B484" s="84" t="s">
        <v>1156</v>
      </c>
      <c r="C484" s="85" t="s">
        <v>1026</v>
      </c>
      <c r="D484" s="86" t="s">
        <v>1027</v>
      </c>
      <c r="E484" s="84" t="s">
        <v>1021</v>
      </c>
      <c r="F484" s="94">
        <v>200012320690850</v>
      </c>
      <c r="G484" s="95">
        <v>12000</v>
      </c>
      <c r="H484" s="90">
        <f t="shared" si="35"/>
        <v>11533.691890659276</v>
      </c>
      <c r="I484" s="55">
        <v>6</v>
      </c>
      <c r="J484" s="56">
        <f t="shared" si="34"/>
        <v>11533.691890659276</v>
      </c>
      <c r="K484" s="69">
        <f t="shared" si="30"/>
        <v>0</v>
      </c>
      <c r="L484" s="113">
        <v>100</v>
      </c>
      <c r="M484" s="71">
        <f t="shared" si="31"/>
        <v>11533.691890659276</v>
      </c>
      <c r="N484" s="56">
        <f t="shared" si="32"/>
        <v>0</v>
      </c>
      <c r="O484" s="92" t="s">
        <v>1185</v>
      </c>
      <c r="P484" s="79">
        <v>383.23</v>
      </c>
      <c r="Q484" s="93">
        <f t="shared" si="33"/>
        <v>11916.921890659276</v>
      </c>
      <c r="R484" s="47"/>
      <c r="S484" s="47"/>
    </row>
    <row r="485" spans="1:19" s="54" customFormat="1" ht="15.75" customHeight="1">
      <c r="A485" s="44" t="s">
        <v>1157</v>
      </c>
      <c r="B485" s="84" t="s">
        <v>1158</v>
      </c>
      <c r="C485" s="85" t="s">
        <v>1026</v>
      </c>
      <c r="D485" s="86" t="s">
        <v>1027</v>
      </c>
      <c r="E485" s="84" t="s">
        <v>1021</v>
      </c>
      <c r="F485" s="94">
        <v>200012401015793</v>
      </c>
      <c r="G485" s="95">
        <v>14000</v>
      </c>
      <c r="H485" s="90">
        <f t="shared" si="35"/>
        <v>13455.973872435821</v>
      </c>
      <c r="I485" s="55">
        <v>6</v>
      </c>
      <c r="J485" s="56">
        <f t="shared" si="34"/>
        <v>13455.973872435821</v>
      </c>
      <c r="K485" s="69">
        <f t="shared" si="30"/>
        <v>0</v>
      </c>
      <c r="L485" s="113">
        <v>100</v>
      </c>
      <c r="M485" s="71">
        <f t="shared" si="31"/>
        <v>13455.973872435821</v>
      </c>
      <c r="N485" s="56">
        <f t="shared" si="32"/>
        <v>0</v>
      </c>
      <c r="O485" s="92" t="s">
        <v>1185</v>
      </c>
      <c r="P485" s="79">
        <v>447.1</v>
      </c>
      <c r="Q485" s="93">
        <f t="shared" si="33"/>
        <v>13903.073872435822</v>
      </c>
      <c r="R485" s="47"/>
      <c r="S485" s="47"/>
    </row>
    <row r="486" spans="1:19" s="54" customFormat="1" ht="15.75" customHeight="1">
      <c r="A486" s="44" t="s">
        <v>1159</v>
      </c>
      <c r="B486" s="84" t="s">
        <v>1160</v>
      </c>
      <c r="C486" s="85" t="s">
        <v>1026</v>
      </c>
      <c r="D486" s="86" t="s">
        <v>1027</v>
      </c>
      <c r="E486" s="84" t="s">
        <v>1021</v>
      </c>
      <c r="F486" s="94">
        <v>200012400995843</v>
      </c>
      <c r="G486" s="95">
        <v>12500</v>
      </c>
      <c r="H486" s="90">
        <f t="shared" si="35"/>
        <v>12014.262386103412</v>
      </c>
      <c r="I486" s="55">
        <v>6</v>
      </c>
      <c r="J486" s="56">
        <f t="shared" si="34"/>
        <v>12014.262386103412</v>
      </c>
      <c r="K486" s="69">
        <f t="shared" si="30"/>
        <v>0</v>
      </c>
      <c r="L486" s="113">
        <v>100</v>
      </c>
      <c r="M486" s="71">
        <f t="shared" si="31"/>
        <v>12014.262386103412</v>
      </c>
      <c r="N486" s="56">
        <f t="shared" si="32"/>
        <v>0</v>
      </c>
      <c r="O486" s="92" t="s">
        <v>1185</v>
      </c>
      <c r="P486" s="79">
        <v>399.19</v>
      </c>
      <c r="Q486" s="93">
        <f t="shared" si="33"/>
        <v>12413.452386103412</v>
      </c>
      <c r="R486" s="47"/>
      <c r="S486" s="47"/>
    </row>
    <row r="487" spans="1:19" s="39" customFormat="1" ht="15.75" customHeight="1">
      <c r="A487" s="44" t="s">
        <v>1036</v>
      </c>
      <c r="B487" s="84" t="s">
        <v>475</v>
      </c>
      <c r="C487" s="85" t="s">
        <v>1026</v>
      </c>
      <c r="D487" s="86" t="s">
        <v>1027</v>
      </c>
      <c r="E487" s="114" t="s">
        <v>1007</v>
      </c>
      <c r="F487" s="115">
        <v>200010150622679</v>
      </c>
      <c r="G487" s="95">
        <v>42250</v>
      </c>
      <c r="H487" s="90">
        <f t="shared" si="35"/>
        <v>40608.206865029533</v>
      </c>
      <c r="I487" s="55">
        <v>6</v>
      </c>
      <c r="J487" s="56">
        <f t="shared" si="34"/>
        <v>40608.206865029533</v>
      </c>
      <c r="K487" s="69">
        <f t="shared" si="30"/>
        <v>0</v>
      </c>
      <c r="L487" s="113">
        <v>95</v>
      </c>
      <c r="M487" s="71">
        <f t="shared" si="31"/>
        <v>38577.796521778058</v>
      </c>
      <c r="N487" s="56">
        <f t="shared" si="32"/>
        <v>2030.4103432514748</v>
      </c>
      <c r="O487" s="72"/>
      <c r="P487" s="116">
        <v>2500</v>
      </c>
      <c r="Q487" s="73">
        <f t="shared" si="33"/>
        <v>41077.796521778058</v>
      </c>
      <c r="R487" s="47"/>
      <c r="S487" s="47"/>
    </row>
    <row r="488" spans="1:19" s="39" customFormat="1" ht="15.75" customHeight="1">
      <c r="A488" s="117" t="s">
        <v>949</v>
      </c>
      <c r="B488" s="84" t="s">
        <v>476</v>
      </c>
      <c r="C488" s="85" t="s">
        <v>1026</v>
      </c>
      <c r="D488" s="86" t="s">
        <v>1027</v>
      </c>
      <c r="E488" s="118" t="s">
        <v>1022</v>
      </c>
      <c r="F488" s="119">
        <v>20001620110767</v>
      </c>
      <c r="G488" s="120">
        <v>53587</v>
      </c>
      <c r="H488" s="90">
        <f t="shared" si="35"/>
        <v>51504.662278729884</v>
      </c>
      <c r="I488" s="55">
        <v>6</v>
      </c>
      <c r="J488" s="56">
        <f t="shared" si="34"/>
        <v>51504.662278729884</v>
      </c>
      <c r="K488" s="69">
        <f t="shared" si="30"/>
        <v>0</v>
      </c>
      <c r="L488" s="91">
        <v>94</v>
      </c>
      <c r="M488" s="71">
        <f t="shared" si="31"/>
        <v>48414.382542006097</v>
      </c>
      <c r="N488" s="56">
        <f t="shared" si="32"/>
        <v>3090.2797367237872</v>
      </c>
      <c r="O488" s="92"/>
      <c r="P488" s="121">
        <v>3000</v>
      </c>
      <c r="Q488" s="93">
        <f t="shared" si="33"/>
        <v>51414.382542006097</v>
      </c>
      <c r="R488" s="47"/>
      <c r="S488" s="47"/>
    </row>
    <row r="489" spans="1:19" s="39" customFormat="1" ht="15.75" customHeight="1">
      <c r="A489" s="117" t="s">
        <v>950</v>
      </c>
      <c r="B489" s="84" t="s">
        <v>477</v>
      </c>
      <c r="C489" s="85" t="s">
        <v>1026</v>
      </c>
      <c r="D489" s="86" t="s">
        <v>1027</v>
      </c>
      <c r="E489" s="118" t="s">
        <v>1023</v>
      </c>
      <c r="F489" s="119">
        <v>200010150587837</v>
      </c>
      <c r="G489" s="120">
        <v>10000</v>
      </c>
      <c r="H489" s="90">
        <f t="shared" si="35"/>
        <v>9611.4099088827297</v>
      </c>
      <c r="I489" s="55">
        <v>6</v>
      </c>
      <c r="J489" s="56">
        <f t="shared" si="34"/>
        <v>9611.4099088827297</v>
      </c>
      <c r="K489" s="69">
        <f t="shared" si="30"/>
        <v>0</v>
      </c>
      <c r="L489" s="91">
        <v>100</v>
      </c>
      <c r="M489" s="71">
        <f t="shared" si="31"/>
        <v>9611.4099088827297</v>
      </c>
      <c r="N489" s="56">
        <f t="shared" si="32"/>
        <v>0</v>
      </c>
      <c r="O489" s="92" t="s">
        <v>1185</v>
      </c>
      <c r="P489" s="79">
        <v>319.35000000000002</v>
      </c>
      <c r="Q489" s="93">
        <f t="shared" si="33"/>
        <v>9930.7599088827301</v>
      </c>
      <c r="R489" s="47"/>
      <c r="S489" s="47"/>
    </row>
    <row r="490" spans="1:19" s="39" customFormat="1" ht="15.75" customHeight="1">
      <c r="A490" s="117" t="s">
        <v>951</v>
      </c>
      <c r="B490" s="84" t="s">
        <v>478</v>
      </c>
      <c r="C490" s="85" t="s">
        <v>1026</v>
      </c>
      <c r="D490" s="86" t="s">
        <v>1027</v>
      </c>
      <c r="E490" s="118" t="s">
        <v>1013</v>
      </c>
      <c r="F490" s="119">
        <v>200010150524971</v>
      </c>
      <c r="G490" s="120">
        <v>53587</v>
      </c>
      <c r="H490" s="90">
        <f t="shared" si="35"/>
        <v>51504.662278729884</v>
      </c>
      <c r="I490" s="55">
        <v>6</v>
      </c>
      <c r="J490" s="56">
        <f t="shared" si="34"/>
        <v>51504.662278729884</v>
      </c>
      <c r="K490" s="69">
        <f t="shared" si="30"/>
        <v>0</v>
      </c>
      <c r="L490" s="91">
        <v>100</v>
      </c>
      <c r="M490" s="71">
        <f t="shared" si="31"/>
        <v>51504.662278729884</v>
      </c>
      <c r="N490" s="56">
        <f t="shared" si="32"/>
        <v>0</v>
      </c>
      <c r="O490" s="92" t="s">
        <v>1185</v>
      </c>
      <c r="P490" s="79">
        <v>1711.33</v>
      </c>
      <c r="Q490" s="93">
        <f t="shared" si="33"/>
        <v>53215.992278729886</v>
      </c>
      <c r="R490" s="47"/>
      <c r="S490" s="47"/>
    </row>
    <row r="491" spans="1:19" s="39" customFormat="1" ht="15.75" customHeight="1">
      <c r="A491" s="117" t="s">
        <v>952</v>
      </c>
      <c r="B491" s="84" t="s">
        <v>479</v>
      </c>
      <c r="C491" s="85" t="s">
        <v>1026</v>
      </c>
      <c r="D491" s="86" t="s">
        <v>1027</v>
      </c>
      <c r="E491" s="118" t="s">
        <v>1013</v>
      </c>
      <c r="F491" s="119">
        <v>200010150520962</v>
      </c>
      <c r="G491" s="120">
        <v>53587</v>
      </c>
      <c r="H491" s="90">
        <f t="shared" si="35"/>
        <v>51504.662278729884</v>
      </c>
      <c r="I491" s="55">
        <v>6</v>
      </c>
      <c r="J491" s="56">
        <f t="shared" si="34"/>
        <v>51504.662278729884</v>
      </c>
      <c r="K491" s="69">
        <f t="shared" si="30"/>
        <v>0</v>
      </c>
      <c r="L491" s="91">
        <v>96</v>
      </c>
      <c r="M491" s="71">
        <f t="shared" si="31"/>
        <v>49444.475787580683</v>
      </c>
      <c r="N491" s="56">
        <f t="shared" si="32"/>
        <v>2060.1864911492012</v>
      </c>
      <c r="O491" s="92"/>
      <c r="P491" s="79">
        <v>3000</v>
      </c>
      <c r="Q491" s="93">
        <f t="shared" si="33"/>
        <v>52444.475787580683</v>
      </c>
      <c r="R491" s="47"/>
      <c r="S491" s="47"/>
    </row>
    <row r="492" spans="1:19" s="39" customFormat="1" ht="15.75" customHeight="1">
      <c r="A492" s="117" t="s">
        <v>953</v>
      </c>
      <c r="B492" s="84" t="s">
        <v>480</v>
      </c>
      <c r="C492" s="85" t="s">
        <v>1026</v>
      </c>
      <c r="D492" s="86" t="s">
        <v>1027</v>
      </c>
      <c r="E492" s="118" t="s">
        <v>1013</v>
      </c>
      <c r="F492" s="119">
        <v>200010150708946</v>
      </c>
      <c r="G492" s="120">
        <v>53587</v>
      </c>
      <c r="H492" s="90">
        <f t="shared" si="35"/>
        <v>51504.662278729884</v>
      </c>
      <c r="I492" s="55">
        <v>6</v>
      </c>
      <c r="J492" s="56">
        <f t="shared" si="34"/>
        <v>51504.662278729884</v>
      </c>
      <c r="K492" s="69">
        <f t="shared" si="30"/>
        <v>0</v>
      </c>
      <c r="L492" s="91">
        <v>85</v>
      </c>
      <c r="M492" s="71">
        <f t="shared" si="31"/>
        <v>43778.962936920405</v>
      </c>
      <c r="N492" s="56">
        <f t="shared" si="32"/>
        <v>7725.6993418094789</v>
      </c>
      <c r="O492" s="92"/>
      <c r="P492" s="79">
        <v>2000</v>
      </c>
      <c r="Q492" s="93">
        <f t="shared" si="33"/>
        <v>45778.962936920405</v>
      </c>
      <c r="R492" s="47"/>
      <c r="S492" s="47"/>
    </row>
    <row r="493" spans="1:19" s="39" customFormat="1" ht="15.75" customHeight="1">
      <c r="A493" s="117" t="s">
        <v>954</v>
      </c>
      <c r="B493" s="84" t="s">
        <v>481</v>
      </c>
      <c r="C493" s="85" t="s">
        <v>1026</v>
      </c>
      <c r="D493" s="86" t="s">
        <v>1027</v>
      </c>
      <c r="E493" s="118" t="s">
        <v>1013</v>
      </c>
      <c r="F493" s="119">
        <v>200010150522436</v>
      </c>
      <c r="G493" s="120">
        <v>53587</v>
      </c>
      <c r="H493" s="90">
        <f t="shared" si="35"/>
        <v>51504.662278729884</v>
      </c>
      <c r="I493" s="55">
        <v>6</v>
      </c>
      <c r="J493" s="56">
        <f t="shared" si="34"/>
        <v>51504.662278729884</v>
      </c>
      <c r="K493" s="69">
        <f t="shared" si="30"/>
        <v>0</v>
      </c>
      <c r="L493" s="91">
        <v>100</v>
      </c>
      <c r="M493" s="71">
        <f t="shared" si="31"/>
        <v>51504.662278729884</v>
      </c>
      <c r="N493" s="56">
        <f t="shared" si="32"/>
        <v>0</v>
      </c>
      <c r="O493" s="92" t="s">
        <v>1185</v>
      </c>
      <c r="P493" s="79">
        <v>1711.33</v>
      </c>
      <c r="Q493" s="93">
        <f t="shared" si="33"/>
        <v>53215.992278729886</v>
      </c>
      <c r="R493" s="47"/>
      <c r="S493" s="47"/>
    </row>
    <row r="494" spans="1:19" s="39" customFormat="1" ht="15.75" customHeight="1">
      <c r="A494" s="117" t="s">
        <v>955</v>
      </c>
      <c r="B494" s="84" t="s">
        <v>482</v>
      </c>
      <c r="C494" s="85" t="s">
        <v>1026</v>
      </c>
      <c r="D494" s="86" t="s">
        <v>1027</v>
      </c>
      <c r="E494" s="118" t="s">
        <v>1013</v>
      </c>
      <c r="F494" s="119">
        <v>200010150521097</v>
      </c>
      <c r="G494" s="120">
        <v>50014.18</v>
      </c>
      <c r="H494" s="90">
        <f t="shared" si="35"/>
        <v>48070.67852366445</v>
      </c>
      <c r="I494" s="55">
        <v>6</v>
      </c>
      <c r="J494" s="56">
        <f t="shared" si="34"/>
        <v>48070.67852366445</v>
      </c>
      <c r="K494" s="69">
        <f t="shared" si="30"/>
        <v>0</v>
      </c>
      <c r="L494" s="91">
        <v>100</v>
      </c>
      <c r="M494" s="71">
        <f t="shared" si="31"/>
        <v>48070.67852366445</v>
      </c>
      <c r="N494" s="56">
        <f t="shared" si="32"/>
        <v>0</v>
      </c>
      <c r="O494" s="92" t="s">
        <v>1185</v>
      </c>
      <c r="P494" s="79">
        <v>1597.23</v>
      </c>
      <c r="Q494" s="93">
        <f t="shared" si="33"/>
        <v>49667.908523664453</v>
      </c>
      <c r="R494" s="47"/>
      <c r="S494" s="47"/>
    </row>
    <row r="495" spans="1:19" s="39" customFormat="1" ht="15.75" customHeight="1">
      <c r="A495" s="117" t="s">
        <v>956</v>
      </c>
      <c r="B495" s="84" t="s">
        <v>483</v>
      </c>
      <c r="C495" s="85" t="s">
        <v>1026</v>
      </c>
      <c r="D495" s="86" t="s">
        <v>1027</v>
      </c>
      <c r="E495" s="118" t="s">
        <v>1013</v>
      </c>
      <c r="F495" s="119">
        <v>20001150526584</v>
      </c>
      <c r="G495" s="120">
        <v>53587</v>
      </c>
      <c r="H495" s="90">
        <f t="shared" si="35"/>
        <v>51504.662278729884</v>
      </c>
      <c r="I495" s="55">
        <v>6</v>
      </c>
      <c r="J495" s="56">
        <f t="shared" si="34"/>
        <v>51504.662278729884</v>
      </c>
      <c r="K495" s="69">
        <f t="shared" si="30"/>
        <v>0</v>
      </c>
      <c r="L495" s="91">
        <v>100</v>
      </c>
      <c r="M495" s="71">
        <f t="shared" si="31"/>
        <v>51504.662278729884</v>
      </c>
      <c r="N495" s="56">
        <f t="shared" si="32"/>
        <v>0</v>
      </c>
      <c r="O495" s="92" t="s">
        <v>1185</v>
      </c>
      <c r="P495" s="79">
        <v>1711.33</v>
      </c>
      <c r="Q495" s="93">
        <f t="shared" si="33"/>
        <v>53215.992278729886</v>
      </c>
      <c r="R495" s="47"/>
      <c r="S495" s="47"/>
    </row>
    <row r="496" spans="1:19" s="39" customFormat="1" ht="15.75" customHeight="1">
      <c r="A496" s="117" t="s">
        <v>957</v>
      </c>
      <c r="B496" s="84" t="s">
        <v>484</v>
      </c>
      <c r="C496" s="85" t="s">
        <v>1026</v>
      </c>
      <c r="D496" s="86" t="s">
        <v>1027</v>
      </c>
      <c r="E496" s="118" t="s">
        <v>1024</v>
      </c>
      <c r="F496" s="119">
        <v>200010150587785</v>
      </c>
      <c r="G496" s="120">
        <v>10000</v>
      </c>
      <c r="H496" s="90">
        <f t="shared" si="35"/>
        <v>9611.4099088827297</v>
      </c>
      <c r="I496" s="55">
        <v>6</v>
      </c>
      <c r="J496" s="56">
        <f t="shared" si="34"/>
        <v>9611.4099088827297</v>
      </c>
      <c r="K496" s="69">
        <f t="shared" si="30"/>
        <v>0</v>
      </c>
      <c r="L496" s="91">
        <v>91</v>
      </c>
      <c r="M496" s="71">
        <f t="shared" si="31"/>
        <v>8746.3830170832844</v>
      </c>
      <c r="N496" s="56">
        <f t="shared" si="32"/>
        <v>865.02689179944537</v>
      </c>
      <c r="O496" s="92"/>
      <c r="P496" s="71">
        <v>1000</v>
      </c>
      <c r="Q496" s="93">
        <f t="shared" si="33"/>
        <v>9746.3830170832844</v>
      </c>
      <c r="R496" s="47"/>
      <c r="S496" s="47"/>
    </row>
    <row r="497" spans="1:19" s="39" customFormat="1" ht="15.75" customHeight="1">
      <c r="A497" s="117" t="s">
        <v>958</v>
      </c>
      <c r="B497" s="84" t="s">
        <v>485</v>
      </c>
      <c r="C497" s="85" t="s">
        <v>1026</v>
      </c>
      <c r="D497" s="86" t="s">
        <v>1027</v>
      </c>
      <c r="E497" s="118" t="s">
        <v>1013</v>
      </c>
      <c r="F497" s="119">
        <v>200011600847564</v>
      </c>
      <c r="G497" s="120">
        <v>53587</v>
      </c>
      <c r="H497" s="90">
        <f t="shared" si="35"/>
        <v>51504.662278729884</v>
      </c>
      <c r="I497" s="55">
        <v>6</v>
      </c>
      <c r="J497" s="56">
        <f t="shared" si="34"/>
        <v>51504.662278729884</v>
      </c>
      <c r="K497" s="69">
        <f t="shared" si="30"/>
        <v>0</v>
      </c>
      <c r="L497" s="91">
        <v>100</v>
      </c>
      <c r="M497" s="71">
        <f t="shared" si="31"/>
        <v>51504.662278729884</v>
      </c>
      <c r="N497" s="56">
        <f t="shared" si="32"/>
        <v>0</v>
      </c>
      <c r="O497" s="92" t="s">
        <v>1185</v>
      </c>
      <c r="P497" s="79">
        <v>1711.33</v>
      </c>
      <c r="Q497" s="93">
        <f t="shared" si="33"/>
        <v>53215.992278729886</v>
      </c>
      <c r="R497" s="47"/>
      <c r="S497" s="47"/>
    </row>
    <row r="498" spans="1:19" s="39" customFormat="1" ht="15.75" customHeight="1">
      <c r="A498" s="117" t="s">
        <v>959</v>
      </c>
      <c r="B498" s="84" t="s">
        <v>486</v>
      </c>
      <c r="C498" s="85" t="s">
        <v>1026</v>
      </c>
      <c r="D498" s="86" t="s">
        <v>1027</v>
      </c>
      <c r="E498" s="118" t="s">
        <v>1013</v>
      </c>
      <c r="F498" s="119">
        <v>200019602582814</v>
      </c>
      <c r="G498" s="120">
        <v>43699.54</v>
      </c>
      <c r="H498" s="90">
        <f t="shared" si="35"/>
        <v>42001.419176961725</v>
      </c>
      <c r="I498" s="55">
        <v>6</v>
      </c>
      <c r="J498" s="56">
        <f t="shared" si="34"/>
        <v>42001.419176961725</v>
      </c>
      <c r="K498" s="69">
        <f t="shared" si="30"/>
        <v>0</v>
      </c>
      <c r="L498" s="91">
        <v>100</v>
      </c>
      <c r="M498" s="71">
        <f t="shared" si="31"/>
        <v>42001.419176961725</v>
      </c>
      <c r="N498" s="56">
        <f t="shared" si="32"/>
        <v>0</v>
      </c>
      <c r="O498" s="92" t="s">
        <v>1185</v>
      </c>
      <c r="P498" s="79">
        <v>1395.57</v>
      </c>
      <c r="Q498" s="93">
        <f t="shared" si="33"/>
        <v>43396.989176961724</v>
      </c>
      <c r="R498" s="47"/>
      <c r="S498" s="47"/>
    </row>
    <row r="499" spans="1:19" s="39" customFormat="1" ht="15.75" customHeight="1">
      <c r="A499" s="117" t="s">
        <v>960</v>
      </c>
      <c r="B499" s="84" t="s">
        <v>487</v>
      </c>
      <c r="C499" s="85" t="s">
        <v>1026</v>
      </c>
      <c r="D499" s="86" t="s">
        <v>1027</v>
      </c>
      <c r="E499" s="118" t="s">
        <v>1013</v>
      </c>
      <c r="F499" s="119">
        <v>200010330212759</v>
      </c>
      <c r="G499" s="120">
        <v>53587</v>
      </c>
      <c r="H499" s="90">
        <f t="shared" si="35"/>
        <v>51504.662278729884</v>
      </c>
      <c r="I499" s="55">
        <v>6</v>
      </c>
      <c r="J499" s="56">
        <f t="shared" si="34"/>
        <v>51504.662278729884</v>
      </c>
      <c r="K499" s="69">
        <f t="shared" si="30"/>
        <v>0</v>
      </c>
      <c r="L499" s="91">
        <v>100</v>
      </c>
      <c r="M499" s="71">
        <f t="shared" si="31"/>
        <v>51504.662278729884</v>
      </c>
      <c r="N499" s="56">
        <f t="shared" si="32"/>
        <v>0</v>
      </c>
      <c r="O499" s="92" t="s">
        <v>1185</v>
      </c>
      <c r="P499" s="79">
        <v>1711.33</v>
      </c>
      <c r="Q499" s="93">
        <f t="shared" si="33"/>
        <v>53215.992278729886</v>
      </c>
      <c r="R499" s="47"/>
      <c r="S499" s="47"/>
    </row>
    <row r="500" spans="1:19" s="39" customFormat="1" ht="15.75" customHeight="1">
      <c r="A500" s="117" t="s">
        <v>961</v>
      </c>
      <c r="B500" s="84" t="s">
        <v>488</v>
      </c>
      <c r="C500" s="85" t="s">
        <v>1026</v>
      </c>
      <c r="D500" s="86" t="s">
        <v>1027</v>
      </c>
      <c r="E500" s="118" t="s">
        <v>1013</v>
      </c>
      <c r="F500" s="119">
        <v>20001230339108</v>
      </c>
      <c r="G500" s="120">
        <v>53587</v>
      </c>
      <c r="H500" s="90">
        <f t="shared" si="35"/>
        <v>51504.662278729884</v>
      </c>
      <c r="I500" s="55">
        <v>6</v>
      </c>
      <c r="J500" s="56">
        <f t="shared" si="34"/>
        <v>51504.662278729884</v>
      </c>
      <c r="K500" s="69">
        <f t="shared" si="30"/>
        <v>0</v>
      </c>
      <c r="L500" s="91">
        <v>100</v>
      </c>
      <c r="M500" s="71">
        <f t="shared" si="31"/>
        <v>51504.662278729884</v>
      </c>
      <c r="N500" s="56">
        <f t="shared" si="32"/>
        <v>0</v>
      </c>
      <c r="O500" s="92" t="s">
        <v>1185</v>
      </c>
      <c r="P500" s="79">
        <v>1711.33</v>
      </c>
      <c r="Q500" s="93">
        <f t="shared" si="33"/>
        <v>53215.992278729886</v>
      </c>
      <c r="R500" s="47"/>
      <c r="S500" s="47"/>
    </row>
    <row r="501" spans="1:19" s="39" customFormat="1" ht="15.75" customHeight="1">
      <c r="A501" s="117" t="s">
        <v>962</v>
      </c>
      <c r="B501" s="84" t="s">
        <v>489</v>
      </c>
      <c r="C501" s="85" t="s">
        <v>1026</v>
      </c>
      <c r="D501" s="86" t="s">
        <v>1027</v>
      </c>
      <c r="E501" s="118" t="s">
        <v>1013</v>
      </c>
      <c r="F501" s="119">
        <v>200010320429021</v>
      </c>
      <c r="G501" s="120">
        <v>53587</v>
      </c>
      <c r="H501" s="90">
        <f t="shared" si="35"/>
        <v>51504.662278729884</v>
      </c>
      <c r="I501" s="55">
        <v>6</v>
      </c>
      <c r="J501" s="56">
        <f t="shared" si="34"/>
        <v>51504.662278729884</v>
      </c>
      <c r="K501" s="69">
        <f t="shared" si="30"/>
        <v>0</v>
      </c>
      <c r="L501" s="91">
        <v>100</v>
      </c>
      <c r="M501" s="71">
        <f t="shared" si="31"/>
        <v>51504.662278729884</v>
      </c>
      <c r="N501" s="56">
        <f t="shared" si="32"/>
        <v>0</v>
      </c>
      <c r="O501" s="92" t="s">
        <v>1185</v>
      </c>
      <c r="P501" s="79">
        <v>1711.33</v>
      </c>
      <c r="Q501" s="93">
        <f t="shared" si="33"/>
        <v>53215.992278729886</v>
      </c>
      <c r="R501" s="47"/>
      <c r="S501" s="47"/>
    </row>
    <row r="502" spans="1:19" s="39" customFormat="1" ht="15.75" customHeight="1">
      <c r="A502" s="117" t="s">
        <v>963</v>
      </c>
      <c r="B502" s="84" t="s">
        <v>490</v>
      </c>
      <c r="C502" s="85" t="s">
        <v>1026</v>
      </c>
      <c r="D502" s="86" t="s">
        <v>1027</v>
      </c>
      <c r="E502" s="118" t="s">
        <v>1024</v>
      </c>
      <c r="F502" s="119">
        <v>200011600765028</v>
      </c>
      <c r="G502" s="120">
        <v>10000</v>
      </c>
      <c r="H502" s="90">
        <f t="shared" si="35"/>
        <v>9611.4099088827297</v>
      </c>
      <c r="I502" s="55">
        <v>6</v>
      </c>
      <c r="J502" s="56">
        <f t="shared" si="34"/>
        <v>9611.4099088827297</v>
      </c>
      <c r="K502" s="69">
        <f t="shared" si="30"/>
        <v>0</v>
      </c>
      <c r="L502" s="91">
        <v>100</v>
      </c>
      <c r="M502" s="71">
        <f t="shared" si="31"/>
        <v>9611.4099088827297</v>
      </c>
      <c r="N502" s="56">
        <f t="shared" si="32"/>
        <v>0</v>
      </c>
      <c r="O502" s="92" t="s">
        <v>1185</v>
      </c>
      <c r="P502" s="79">
        <v>319.35000000000002</v>
      </c>
      <c r="Q502" s="93">
        <f t="shared" si="33"/>
        <v>9930.7599088827301</v>
      </c>
      <c r="R502" s="47"/>
      <c r="S502" s="47"/>
    </row>
    <row r="503" spans="1:19" s="39" customFormat="1" ht="15.75" customHeight="1">
      <c r="A503" s="117" t="s">
        <v>964</v>
      </c>
      <c r="B503" s="84" t="s">
        <v>491</v>
      </c>
      <c r="C503" s="85" t="s">
        <v>1026</v>
      </c>
      <c r="D503" s="86" t="s">
        <v>1027</v>
      </c>
      <c r="E503" s="118" t="s">
        <v>1025</v>
      </c>
      <c r="F503" s="119">
        <v>200019600984635</v>
      </c>
      <c r="G503" s="120">
        <v>25000</v>
      </c>
      <c r="H503" s="90">
        <f t="shared" si="35"/>
        <v>24028.524772206823</v>
      </c>
      <c r="I503" s="55">
        <v>6</v>
      </c>
      <c r="J503" s="56">
        <f t="shared" si="34"/>
        <v>24028.524772206823</v>
      </c>
      <c r="K503" s="69">
        <f t="shared" si="30"/>
        <v>0</v>
      </c>
      <c r="L503" s="91">
        <v>85</v>
      </c>
      <c r="M503" s="71">
        <f t="shared" si="31"/>
        <v>20424.2460563758</v>
      </c>
      <c r="N503" s="56">
        <f t="shared" si="32"/>
        <v>3604.2787158310239</v>
      </c>
      <c r="O503" s="92"/>
      <c r="P503" s="79">
        <v>3200</v>
      </c>
      <c r="Q503" s="93">
        <f t="shared" si="33"/>
        <v>23624.2460563758</v>
      </c>
      <c r="R503" s="47"/>
      <c r="S503" s="47"/>
    </row>
    <row r="504" spans="1:19" ht="15.75" customHeight="1">
      <c r="A504" s="122" t="s">
        <v>1029</v>
      </c>
      <c r="B504" s="123" t="s">
        <v>1030</v>
      </c>
      <c r="C504" s="124" t="s">
        <v>1026</v>
      </c>
      <c r="D504" s="125" t="s">
        <v>1027</v>
      </c>
      <c r="E504" s="126" t="s">
        <v>968</v>
      </c>
      <c r="F504" s="78">
        <v>200019602103736</v>
      </c>
      <c r="G504" s="67">
        <v>15500</v>
      </c>
      <c r="H504" s="90">
        <f t="shared" si="35"/>
        <v>14897.685358768231</v>
      </c>
      <c r="I504" s="55">
        <v>6</v>
      </c>
      <c r="J504" s="56">
        <f t="shared" si="34"/>
        <v>14897.685358768231</v>
      </c>
      <c r="K504" s="69">
        <f t="shared" si="1"/>
        <v>0</v>
      </c>
      <c r="L504" s="127">
        <v>100</v>
      </c>
      <c r="M504" s="71">
        <f t="shared" si="2"/>
        <v>14897.685358768231</v>
      </c>
      <c r="N504" s="56">
        <f t="shared" si="3"/>
        <v>0</v>
      </c>
      <c r="O504" s="92" t="s">
        <v>1185</v>
      </c>
      <c r="P504" s="79">
        <v>495</v>
      </c>
      <c r="Q504" s="93">
        <f t="shared" si="4"/>
        <v>15392.685358768231</v>
      </c>
      <c r="R504" s="47"/>
      <c r="S504" s="47"/>
    </row>
    <row r="505" spans="1:19" ht="15.75" customHeight="1">
      <c r="A505" s="122" t="s">
        <v>1031</v>
      </c>
      <c r="B505" s="123" t="s">
        <v>1032</v>
      </c>
      <c r="C505" s="124" t="s">
        <v>1026</v>
      </c>
      <c r="D505" s="125" t="s">
        <v>1027</v>
      </c>
      <c r="E505" s="126" t="s">
        <v>968</v>
      </c>
      <c r="F505" s="78">
        <v>200019602908455</v>
      </c>
      <c r="G505" s="67">
        <v>19000</v>
      </c>
      <c r="H505" s="68">
        <f t="shared" si="35"/>
        <v>18261.678826877189</v>
      </c>
      <c r="I505" s="55">
        <v>6</v>
      </c>
      <c r="J505" s="56">
        <f t="shared" si="34"/>
        <v>18261.678826877189</v>
      </c>
      <c r="K505" s="69">
        <f t="shared" si="1"/>
        <v>0</v>
      </c>
      <c r="L505" s="70">
        <v>100</v>
      </c>
      <c r="M505" s="71">
        <f t="shared" si="2"/>
        <v>18261.678826877189</v>
      </c>
      <c r="N505" s="56">
        <f t="shared" si="3"/>
        <v>0</v>
      </c>
      <c r="O505" s="92" t="s">
        <v>1185</v>
      </c>
      <c r="P505" s="79">
        <v>606.77</v>
      </c>
      <c r="Q505" s="93">
        <f t="shared" si="4"/>
        <v>18868.448826877189</v>
      </c>
      <c r="R505" s="47"/>
      <c r="S505" s="47"/>
    </row>
    <row r="506" spans="1:19" s="48" customFormat="1" ht="15.75" customHeight="1">
      <c r="A506" s="128" t="s">
        <v>1041</v>
      </c>
      <c r="B506" s="123" t="s">
        <v>1042</v>
      </c>
      <c r="C506" s="124" t="s">
        <v>1026</v>
      </c>
      <c r="D506" s="125" t="s">
        <v>1027</v>
      </c>
      <c r="E506" s="126" t="s">
        <v>1043</v>
      </c>
      <c r="F506" s="78">
        <v>200019603120556</v>
      </c>
      <c r="G506" s="67">
        <v>60000</v>
      </c>
      <c r="H506" s="68">
        <f t="shared" si="35"/>
        <v>57668.459453296382</v>
      </c>
      <c r="I506" s="55">
        <v>6</v>
      </c>
      <c r="J506" s="56">
        <f t="shared" si="34"/>
        <v>57668.459453296382</v>
      </c>
      <c r="K506" s="69">
        <f t="shared" si="1"/>
        <v>0</v>
      </c>
      <c r="L506" s="70">
        <v>100</v>
      </c>
      <c r="M506" s="71">
        <f t="shared" si="2"/>
        <v>57668.459453296382</v>
      </c>
      <c r="N506" s="56">
        <f t="shared" si="3"/>
        <v>0</v>
      </c>
      <c r="O506" s="92" t="s">
        <v>1185</v>
      </c>
      <c r="P506" s="79">
        <v>1916.13</v>
      </c>
      <c r="Q506" s="73">
        <f t="shared" si="4"/>
        <v>59584.589453296379</v>
      </c>
      <c r="R506" s="47"/>
      <c r="S506" s="47"/>
    </row>
    <row r="507" spans="1:19" s="48" customFormat="1" ht="15.75" customHeight="1">
      <c r="A507" s="128" t="s">
        <v>1044</v>
      </c>
      <c r="B507" s="123" t="s">
        <v>1045</v>
      </c>
      <c r="C507" s="124" t="s">
        <v>1026</v>
      </c>
      <c r="D507" s="125" t="s">
        <v>1027</v>
      </c>
      <c r="E507" s="126" t="s">
        <v>1046</v>
      </c>
      <c r="F507" s="78">
        <v>200019603120554</v>
      </c>
      <c r="G507" s="67">
        <v>40000</v>
      </c>
      <c r="H507" s="68">
        <f t="shared" si="35"/>
        <v>38445.639635530919</v>
      </c>
      <c r="I507" s="55">
        <v>6</v>
      </c>
      <c r="J507" s="56">
        <f t="shared" si="34"/>
        <v>38445.639635530919</v>
      </c>
      <c r="K507" s="69">
        <f t="shared" si="1"/>
        <v>0</v>
      </c>
      <c r="L507" s="70">
        <v>100</v>
      </c>
      <c r="M507" s="71">
        <f t="shared" si="2"/>
        <v>38445.639635530919</v>
      </c>
      <c r="N507" s="56">
        <f t="shared" si="3"/>
        <v>0</v>
      </c>
      <c r="O507" s="92" t="s">
        <v>1185</v>
      </c>
      <c r="P507" s="79">
        <v>1277.42</v>
      </c>
      <c r="Q507" s="73">
        <f t="shared" si="4"/>
        <v>39723.059635530917</v>
      </c>
      <c r="R507" s="47"/>
      <c r="S507" s="47"/>
    </row>
    <row r="508" spans="1:19" s="48" customFormat="1" ht="15.75" customHeight="1">
      <c r="A508" s="128" t="s">
        <v>1047</v>
      </c>
      <c r="B508" s="123" t="s">
        <v>1094</v>
      </c>
      <c r="C508" s="124" t="s">
        <v>1026</v>
      </c>
      <c r="D508" s="125" t="s">
        <v>1027</v>
      </c>
      <c r="E508" s="126" t="s">
        <v>1048</v>
      </c>
      <c r="F508" s="78">
        <v>200019602544218</v>
      </c>
      <c r="G508" s="67">
        <v>60000</v>
      </c>
      <c r="H508" s="68">
        <f t="shared" si="35"/>
        <v>57668.459453296382</v>
      </c>
      <c r="I508" s="92">
        <v>6</v>
      </c>
      <c r="J508" s="56">
        <f t="shared" si="34"/>
        <v>57668.459453296382</v>
      </c>
      <c r="K508" s="69">
        <f t="shared" si="1"/>
        <v>0</v>
      </c>
      <c r="L508" s="70">
        <v>100</v>
      </c>
      <c r="M508" s="71">
        <f t="shared" ref="M508:M552" si="36">+J508*L508/100</f>
        <v>57668.459453296382</v>
      </c>
      <c r="N508" s="56">
        <f t="shared" ref="N508:N552" si="37">+J508-M508</f>
        <v>0</v>
      </c>
      <c r="O508" s="92" t="s">
        <v>1185</v>
      </c>
      <c r="P508" s="79">
        <v>1916.13</v>
      </c>
      <c r="Q508" s="73">
        <f t="shared" ref="Q508:Q552" si="38">+M508+P508</f>
        <v>59584.589453296379</v>
      </c>
      <c r="R508" s="47"/>
      <c r="S508" s="47"/>
    </row>
    <row r="509" spans="1:19" s="48" customFormat="1" ht="15.75" customHeight="1">
      <c r="A509" s="128" t="s">
        <v>1049</v>
      </c>
      <c r="B509" s="123" t="s">
        <v>1050</v>
      </c>
      <c r="C509" s="124" t="s">
        <v>1026</v>
      </c>
      <c r="D509" s="125" t="s">
        <v>1027</v>
      </c>
      <c r="E509" s="126" t="s">
        <v>968</v>
      </c>
      <c r="F509" s="78">
        <v>200019603120553</v>
      </c>
      <c r="G509" s="67">
        <v>22454.25</v>
      </c>
      <c r="H509" s="68">
        <f t="shared" si="35"/>
        <v>21581.700094653006</v>
      </c>
      <c r="I509" s="55">
        <v>6</v>
      </c>
      <c r="J509" s="56">
        <f t="shared" si="34"/>
        <v>21581.700094653006</v>
      </c>
      <c r="K509" s="69">
        <f t="shared" ref="K509:K552" si="39">+H509-J509</f>
        <v>0</v>
      </c>
      <c r="L509" s="70">
        <v>100</v>
      </c>
      <c r="M509" s="71">
        <f t="shared" si="36"/>
        <v>21581.700094653006</v>
      </c>
      <c r="N509" s="56">
        <f t="shared" si="37"/>
        <v>0</v>
      </c>
      <c r="O509" s="92" t="s">
        <v>1185</v>
      </c>
      <c r="P509" s="79">
        <v>717.09</v>
      </c>
      <c r="Q509" s="73">
        <f t="shared" si="38"/>
        <v>22298.790094653006</v>
      </c>
      <c r="R509" s="47"/>
      <c r="S509" s="47"/>
    </row>
    <row r="510" spans="1:19" s="48" customFormat="1" ht="15.75" customHeight="1">
      <c r="A510" s="128" t="s">
        <v>1051</v>
      </c>
      <c r="B510" s="123" t="s">
        <v>1052</v>
      </c>
      <c r="C510" s="124" t="s">
        <v>1026</v>
      </c>
      <c r="D510" s="125" t="s">
        <v>1027</v>
      </c>
      <c r="E510" s="126" t="s">
        <v>1053</v>
      </c>
      <c r="F510" s="78">
        <v>200019603120555</v>
      </c>
      <c r="G510" s="67">
        <v>70000</v>
      </c>
      <c r="H510" s="68">
        <f t="shared" si="35"/>
        <v>67279.869362179117</v>
      </c>
      <c r="I510" s="55">
        <v>6</v>
      </c>
      <c r="J510" s="56">
        <f t="shared" si="34"/>
        <v>67279.869362179117</v>
      </c>
      <c r="K510" s="69">
        <f t="shared" si="39"/>
        <v>0</v>
      </c>
      <c r="L510" s="70">
        <v>100</v>
      </c>
      <c r="M510" s="71">
        <f t="shared" si="36"/>
        <v>67279.869362179117</v>
      </c>
      <c r="N510" s="56">
        <f t="shared" si="37"/>
        <v>0</v>
      </c>
      <c r="O510" s="92" t="s">
        <v>1185</v>
      </c>
      <c r="P510" s="79">
        <v>2720.13</v>
      </c>
      <c r="Q510" s="73">
        <f t="shared" si="38"/>
        <v>69999.999362179122</v>
      </c>
      <c r="R510" s="47"/>
      <c r="S510" s="47"/>
    </row>
    <row r="511" spans="1:19" s="48" customFormat="1" ht="15.75" customHeight="1">
      <c r="A511" s="128" t="s">
        <v>1054</v>
      </c>
      <c r="B511" s="123" t="s">
        <v>1055</v>
      </c>
      <c r="C511" s="124" t="s">
        <v>1026</v>
      </c>
      <c r="D511" s="125" t="s">
        <v>1027</v>
      </c>
      <c r="E511" s="126" t="s">
        <v>968</v>
      </c>
      <c r="F511" s="78">
        <v>200019603435876</v>
      </c>
      <c r="G511" s="67">
        <v>17733.240000000002</v>
      </c>
      <c r="H511" s="68">
        <f t="shared" si="35"/>
        <v>17044.143865259561</v>
      </c>
      <c r="I511" s="92">
        <v>6</v>
      </c>
      <c r="J511" s="56">
        <f t="shared" si="34"/>
        <v>17044.143865259561</v>
      </c>
      <c r="K511" s="69">
        <f t="shared" si="39"/>
        <v>0</v>
      </c>
      <c r="L511" s="70">
        <v>100</v>
      </c>
      <c r="M511" s="71">
        <f t="shared" si="36"/>
        <v>17044.143865259561</v>
      </c>
      <c r="N511" s="56">
        <f t="shared" si="37"/>
        <v>0</v>
      </c>
      <c r="O511" s="92" t="s">
        <v>1185</v>
      </c>
      <c r="P511" s="79">
        <v>566.32000000000005</v>
      </c>
      <c r="Q511" s="73">
        <f t="shared" si="38"/>
        <v>17610.46386525956</v>
      </c>
      <c r="R511" s="47"/>
      <c r="S511" s="47"/>
    </row>
    <row r="512" spans="1:19" s="48" customFormat="1" ht="15.75" customHeight="1">
      <c r="A512" s="128" t="s">
        <v>1056</v>
      </c>
      <c r="B512" s="123" t="s">
        <v>1057</v>
      </c>
      <c r="C512" s="124" t="s">
        <v>1026</v>
      </c>
      <c r="D512" s="125" t="s">
        <v>1027</v>
      </c>
      <c r="E512" s="126" t="s">
        <v>968</v>
      </c>
      <c r="F512" s="78">
        <v>200019603435882</v>
      </c>
      <c r="G512" s="67">
        <v>17733.240000000002</v>
      </c>
      <c r="H512" s="68">
        <f t="shared" si="35"/>
        <v>17044.143865259561</v>
      </c>
      <c r="I512" s="92">
        <v>6</v>
      </c>
      <c r="J512" s="56">
        <f t="shared" si="34"/>
        <v>17044.143865259561</v>
      </c>
      <c r="K512" s="69">
        <f t="shared" si="39"/>
        <v>0</v>
      </c>
      <c r="L512" s="70">
        <v>91</v>
      </c>
      <c r="M512" s="71">
        <f t="shared" si="36"/>
        <v>15510.1709173862</v>
      </c>
      <c r="N512" s="56">
        <f t="shared" si="37"/>
        <v>1533.9729478733607</v>
      </c>
      <c r="O512" s="129"/>
      <c r="P512" s="79">
        <v>2000</v>
      </c>
      <c r="Q512" s="73">
        <f t="shared" si="38"/>
        <v>17510.1709173862</v>
      </c>
      <c r="R512" s="47"/>
      <c r="S512" s="47"/>
    </row>
    <row r="513" spans="1:19" s="48" customFormat="1" ht="15.75" customHeight="1">
      <c r="A513" s="128" t="s">
        <v>1058</v>
      </c>
      <c r="B513" s="123" t="s">
        <v>1118</v>
      </c>
      <c r="C513" s="124" t="s">
        <v>1026</v>
      </c>
      <c r="D513" s="125" t="s">
        <v>1027</v>
      </c>
      <c r="E513" s="126" t="s">
        <v>968</v>
      </c>
      <c r="F513" s="78">
        <v>200019603435878</v>
      </c>
      <c r="G513" s="67">
        <v>19000</v>
      </c>
      <c r="H513" s="68">
        <f t="shared" si="35"/>
        <v>18261.678826877189</v>
      </c>
      <c r="I513" s="92">
        <v>6</v>
      </c>
      <c r="J513" s="56">
        <f t="shared" si="34"/>
        <v>18261.678826877189</v>
      </c>
      <c r="K513" s="69">
        <f t="shared" si="39"/>
        <v>0</v>
      </c>
      <c r="L513" s="70">
        <v>98</v>
      </c>
      <c r="M513" s="71">
        <f t="shared" si="36"/>
        <v>17896.445250339646</v>
      </c>
      <c r="N513" s="56">
        <f t="shared" si="37"/>
        <v>365.23357653754283</v>
      </c>
      <c r="O513" s="129"/>
      <c r="P513" s="79">
        <v>1000</v>
      </c>
      <c r="Q513" s="73">
        <f t="shared" si="38"/>
        <v>18896.445250339646</v>
      </c>
      <c r="R513" s="47"/>
      <c r="S513" s="47"/>
    </row>
    <row r="514" spans="1:19" s="48" customFormat="1" ht="15.75" customHeight="1">
      <c r="A514" s="128" t="s">
        <v>1059</v>
      </c>
      <c r="B514" s="123" t="s">
        <v>1060</v>
      </c>
      <c r="C514" s="124" t="s">
        <v>1026</v>
      </c>
      <c r="D514" s="125" t="s">
        <v>1027</v>
      </c>
      <c r="E514" s="126" t="s">
        <v>1061</v>
      </c>
      <c r="F514" s="78">
        <v>200019603435881</v>
      </c>
      <c r="G514" s="67">
        <v>35000</v>
      </c>
      <c r="H514" s="68">
        <f t="shared" si="35"/>
        <v>33639.934681089559</v>
      </c>
      <c r="I514" s="92">
        <v>6</v>
      </c>
      <c r="J514" s="56">
        <f t="shared" si="34"/>
        <v>33639.934681089559</v>
      </c>
      <c r="K514" s="69">
        <f t="shared" si="39"/>
        <v>0</v>
      </c>
      <c r="L514" s="70">
        <v>100</v>
      </c>
      <c r="M514" s="71">
        <f t="shared" si="36"/>
        <v>33639.934681089559</v>
      </c>
      <c r="N514" s="56">
        <f t="shared" si="37"/>
        <v>0</v>
      </c>
      <c r="O514" s="92" t="s">
        <v>1185</v>
      </c>
      <c r="P514" s="79">
        <v>1117.74</v>
      </c>
      <c r="Q514" s="73">
        <f t="shared" si="38"/>
        <v>34757.674681089557</v>
      </c>
      <c r="R514" s="47"/>
      <c r="S514" s="47"/>
    </row>
    <row r="515" spans="1:19" s="48" customFormat="1" ht="15.75" customHeight="1">
      <c r="A515" s="128" t="s">
        <v>1062</v>
      </c>
      <c r="B515" s="123" t="s">
        <v>1063</v>
      </c>
      <c r="C515" s="124" t="s">
        <v>1026</v>
      </c>
      <c r="D515" s="125" t="s">
        <v>1027</v>
      </c>
      <c r="E515" s="126" t="s">
        <v>1064</v>
      </c>
      <c r="F515" s="78">
        <v>200019603435884</v>
      </c>
      <c r="G515" s="67">
        <v>50960</v>
      </c>
      <c r="H515" s="68">
        <f t="shared" si="35"/>
        <v>48979.744895666394</v>
      </c>
      <c r="I515" s="92">
        <v>6</v>
      </c>
      <c r="J515" s="56">
        <f t="shared" si="34"/>
        <v>48979.744895666394</v>
      </c>
      <c r="K515" s="69">
        <f t="shared" si="39"/>
        <v>0</v>
      </c>
      <c r="L515" s="70">
        <v>100</v>
      </c>
      <c r="M515" s="71">
        <f t="shared" si="36"/>
        <v>48979.744895666394</v>
      </c>
      <c r="N515" s="56">
        <f t="shared" si="37"/>
        <v>0</v>
      </c>
      <c r="O515" s="92" t="s">
        <v>1185</v>
      </c>
      <c r="P515" s="79">
        <v>1627.43</v>
      </c>
      <c r="Q515" s="73">
        <f t="shared" si="38"/>
        <v>50607.174895666394</v>
      </c>
      <c r="R515" s="47"/>
      <c r="S515" s="47"/>
    </row>
    <row r="516" spans="1:19" s="48" customFormat="1" ht="15.75" customHeight="1">
      <c r="A516" s="128" t="s">
        <v>1065</v>
      </c>
      <c r="B516" s="123" t="s">
        <v>1066</v>
      </c>
      <c r="C516" s="124" t="s">
        <v>1026</v>
      </c>
      <c r="D516" s="125" t="s">
        <v>1027</v>
      </c>
      <c r="E516" s="126" t="s">
        <v>968</v>
      </c>
      <c r="F516" s="78">
        <v>200019603435877</v>
      </c>
      <c r="G516" s="67">
        <v>19000</v>
      </c>
      <c r="H516" s="68">
        <f t="shared" si="35"/>
        <v>18261.678826877189</v>
      </c>
      <c r="I516" s="92">
        <v>6</v>
      </c>
      <c r="J516" s="56">
        <f t="shared" si="34"/>
        <v>18261.678826877189</v>
      </c>
      <c r="K516" s="69">
        <f t="shared" si="39"/>
        <v>0</v>
      </c>
      <c r="L516" s="70">
        <v>100</v>
      </c>
      <c r="M516" s="71">
        <f t="shared" si="36"/>
        <v>18261.678826877189</v>
      </c>
      <c r="N516" s="56">
        <f t="shared" si="37"/>
        <v>0</v>
      </c>
      <c r="O516" s="92" t="s">
        <v>1185</v>
      </c>
      <c r="P516" s="79">
        <v>606.77</v>
      </c>
      <c r="Q516" s="73">
        <f t="shared" si="38"/>
        <v>18868.448826877189</v>
      </c>
      <c r="R516" s="47"/>
      <c r="S516" s="47"/>
    </row>
    <row r="517" spans="1:19" s="48" customFormat="1" ht="15.75" customHeight="1">
      <c r="A517" s="128" t="s">
        <v>1067</v>
      </c>
      <c r="B517" s="123" t="s">
        <v>1068</v>
      </c>
      <c r="C517" s="124" t="s">
        <v>1026</v>
      </c>
      <c r="D517" s="125" t="s">
        <v>1027</v>
      </c>
      <c r="E517" s="126" t="s">
        <v>968</v>
      </c>
      <c r="F517" s="78">
        <v>200019603435879</v>
      </c>
      <c r="G517" s="67">
        <v>19000</v>
      </c>
      <c r="H517" s="68">
        <f t="shared" si="35"/>
        <v>18261.678826877189</v>
      </c>
      <c r="I517" s="92">
        <v>6</v>
      </c>
      <c r="J517" s="56">
        <f t="shared" si="34"/>
        <v>18261.678826877189</v>
      </c>
      <c r="K517" s="69">
        <f t="shared" si="39"/>
        <v>0</v>
      </c>
      <c r="L517" s="70">
        <v>100</v>
      </c>
      <c r="M517" s="71">
        <f t="shared" si="36"/>
        <v>18261.678826877189</v>
      </c>
      <c r="N517" s="56">
        <f t="shared" si="37"/>
        <v>0</v>
      </c>
      <c r="O517" s="92" t="s">
        <v>1185</v>
      </c>
      <c r="P517" s="79">
        <v>606.77</v>
      </c>
      <c r="Q517" s="73">
        <f t="shared" si="38"/>
        <v>18868.448826877189</v>
      </c>
      <c r="R517" s="47"/>
      <c r="S517" s="47"/>
    </row>
    <row r="518" spans="1:19" s="48" customFormat="1" ht="15.75" customHeight="1">
      <c r="A518" s="128" t="s">
        <v>1069</v>
      </c>
      <c r="B518" s="66" t="s">
        <v>1182</v>
      </c>
      <c r="C518" s="124" t="s">
        <v>1026</v>
      </c>
      <c r="D518" s="125" t="s">
        <v>1027</v>
      </c>
      <c r="E518" s="126" t="s">
        <v>968</v>
      </c>
      <c r="F518" s="78">
        <v>200019603452572</v>
      </c>
      <c r="G518" s="67">
        <v>19000</v>
      </c>
      <c r="H518" s="68">
        <f t="shared" si="35"/>
        <v>18261.678826877189</v>
      </c>
      <c r="I518" s="92">
        <v>5</v>
      </c>
      <c r="J518" s="56">
        <f t="shared" si="34"/>
        <v>15218.065689064324</v>
      </c>
      <c r="K518" s="69">
        <f t="shared" si="39"/>
        <v>3043.6131378128648</v>
      </c>
      <c r="L518" s="70">
        <v>85</v>
      </c>
      <c r="M518" s="71">
        <f t="shared" si="36"/>
        <v>12935.355835704675</v>
      </c>
      <c r="N518" s="56">
        <f t="shared" si="37"/>
        <v>2282.7098533596491</v>
      </c>
      <c r="O518" s="129"/>
      <c r="P518" s="79">
        <v>2000</v>
      </c>
      <c r="Q518" s="73">
        <f t="shared" si="38"/>
        <v>14935.355835704675</v>
      </c>
      <c r="R518" s="47"/>
      <c r="S518" s="47"/>
    </row>
    <row r="519" spans="1:19" s="48" customFormat="1" ht="15.75" customHeight="1">
      <c r="A519" s="128" t="s">
        <v>1070</v>
      </c>
      <c r="B519" s="123" t="s">
        <v>1071</v>
      </c>
      <c r="C519" s="124" t="s">
        <v>1026</v>
      </c>
      <c r="D519" s="125" t="s">
        <v>1027</v>
      </c>
      <c r="E519" s="126" t="s">
        <v>968</v>
      </c>
      <c r="F519" s="78">
        <v>200019603452570</v>
      </c>
      <c r="G519" s="67">
        <v>19000</v>
      </c>
      <c r="H519" s="68">
        <f t="shared" si="35"/>
        <v>18261.678826877189</v>
      </c>
      <c r="I519" s="92">
        <v>5</v>
      </c>
      <c r="J519" s="56">
        <f t="shared" si="34"/>
        <v>15218.065689064324</v>
      </c>
      <c r="K519" s="69">
        <f t="shared" si="39"/>
        <v>3043.6131378128648</v>
      </c>
      <c r="L519" s="70">
        <v>85</v>
      </c>
      <c r="M519" s="71">
        <f t="shared" si="36"/>
        <v>12935.355835704675</v>
      </c>
      <c r="N519" s="56">
        <f t="shared" si="37"/>
        <v>2282.7098533596491</v>
      </c>
      <c r="O519" s="129"/>
      <c r="P519" s="79">
        <v>2000</v>
      </c>
      <c r="Q519" s="73">
        <f t="shared" si="38"/>
        <v>14935.355835704675</v>
      </c>
      <c r="R519" s="47"/>
      <c r="S519" s="47"/>
    </row>
    <row r="520" spans="1:19" s="48" customFormat="1" ht="15.75" customHeight="1">
      <c r="A520" s="128" t="s">
        <v>1072</v>
      </c>
      <c r="B520" s="123" t="s">
        <v>1073</v>
      </c>
      <c r="C520" s="124" t="s">
        <v>1026</v>
      </c>
      <c r="D520" s="125" t="s">
        <v>1027</v>
      </c>
      <c r="E520" s="126" t="s">
        <v>968</v>
      </c>
      <c r="F520" s="78">
        <v>200019603473474</v>
      </c>
      <c r="G520" s="67">
        <v>19000</v>
      </c>
      <c r="H520" s="68">
        <f t="shared" si="35"/>
        <v>18261.678826877189</v>
      </c>
      <c r="I520" s="92">
        <v>5</v>
      </c>
      <c r="J520" s="56">
        <f t="shared" si="34"/>
        <v>15218.065689064324</v>
      </c>
      <c r="K520" s="69">
        <f t="shared" si="39"/>
        <v>3043.6131378128648</v>
      </c>
      <c r="L520" s="70">
        <v>100</v>
      </c>
      <c r="M520" s="71">
        <f t="shared" si="36"/>
        <v>15218.065689064324</v>
      </c>
      <c r="N520" s="56">
        <f t="shared" si="37"/>
        <v>0</v>
      </c>
      <c r="O520" s="92" t="s">
        <v>1185</v>
      </c>
      <c r="P520" s="79">
        <v>3000</v>
      </c>
      <c r="Q520" s="73">
        <f t="shared" si="38"/>
        <v>18218.065689064322</v>
      </c>
      <c r="R520" s="47"/>
      <c r="S520" s="47"/>
    </row>
    <row r="521" spans="1:19" s="48" customFormat="1" ht="15.75" customHeight="1">
      <c r="A521" s="128" t="s">
        <v>1074</v>
      </c>
      <c r="B521" s="123" t="s">
        <v>1075</v>
      </c>
      <c r="C521" s="124" t="s">
        <v>1026</v>
      </c>
      <c r="D521" s="125" t="s">
        <v>1027</v>
      </c>
      <c r="E521" s="126" t="s">
        <v>973</v>
      </c>
      <c r="F521" s="78">
        <v>200019603606172</v>
      </c>
      <c r="G521" s="67">
        <v>19000</v>
      </c>
      <c r="H521" s="68">
        <f t="shared" si="35"/>
        <v>18261.678826877189</v>
      </c>
      <c r="I521" s="92">
        <v>4</v>
      </c>
      <c r="J521" s="56">
        <f t="shared" si="34"/>
        <v>12174.452551251459</v>
      </c>
      <c r="K521" s="69">
        <f t="shared" si="39"/>
        <v>6087.2262756257296</v>
      </c>
      <c r="L521" s="70">
        <v>85</v>
      </c>
      <c r="M521" s="71">
        <f t="shared" si="36"/>
        <v>10348.284668563741</v>
      </c>
      <c r="N521" s="56">
        <f t="shared" si="37"/>
        <v>1826.1678826877178</v>
      </c>
      <c r="O521" s="129"/>
      <c r="P521" s="79">
        <v>4500</v>
      </c>
      <c r="Q521" s="73">
        <f t="shared" si="38"/>
        <v>14848.284668563741</v>
      </c>
      <c r="R521" s="47"/>
      <c r="S521" s="47"/>
    </row>
    <row r="522" spans="1:19" s="48" customFormat="1" ht="15.75" customHeight="1">
      <c r="A522" s="128" t="s">
        <v>1076</v>
      </c>
      <c r="B522" s="123" t="s">
        <v>1077</v>
      </c>
      <c r="C522" s="124" t="s">
        <v>1026</v>
      </c>
      <c r="D522" s="125" t="s">
        <v>1027</v>
      </c>
      <c r="E522" s="126" t="s">
        <v>998</v>
      </c>
      <c r="F522" s="78">
        <v>200019603606168</v>
      </c>
      <c r="G522" s="67">
        <v>14500</v>
      </c>
      <c r="H522" s="68">
        <f t="shared" si="35"/>
        <v>13936.54436787996</v>
      </c>
      <c r="I522" s="92">
        <v>4</v>
      </c>
      <c r="J522" s="56">
        <f t="shared" si="34"/>
        <v>9291.0295785866401</v>
      </c>
      <c r="K522" s="69">
        <f t="shared" si="39"/>
        <v>4645.5147892933201</v>
      </c>
      <c r="L522" s="70">
        <v>100</v>
      </c>
      <c r="M522" s="71">
        <f t="shared" si="36"/>
        <v>9291.0295785866401</v>
      </c>
      <c r="N522" s="56">
        <f t="shared" si="37"/>
        <v>0</v>
      </c>
      <c r="O522" s="92" t="s">
        <v>1185</v>
      </c>
      <c r="P522" s="79">
        <v>5000</v>
      </c>
      <c r="Q522" s="73">
        <f t="shared" si="38"/>
        <v>14291.02957858664</v>
      </c>
      <c r="R522" s="47"/>
      <c r="S522" s="47"/>
    </row>
    <row r="523" spans="1:19" s="48" customFormat="1" ht="15.75" customHeight="1">
      <c r="A523" s="128" t="s">
        <v>1078</v>
      </c>
      <c r="B523" s="123" t="s">
        <v>1079</v>
      </c>
      <c r="C523" s="124" t="s">
        <v>1026</v>
      </c>
      <c r="D523" s="125" t="s">
        <v>1027</v>
      </c>
      <c r="E523" s="126" t="s">
        <v>1082</v>
      </c>
      <c r="F523" s="78">
        <v>200019603606169</v>
      </c>
      <c r="G523" s="67">
        <v>14300</v>
      </c>
      <c r="H523" s="68">
        <f t="shared" si="35"/>
        <v>13744.316169702304</v>
      </c>
      <c r="I523" s="92">
        <v>3</v>
      </c>
      <c r="J523" s="56">
        <f t="shared" si="34"/>
        <v>6872.1580848511521</v>
      </c>
      <c r="K523" s="69">
        <f t="shared" si="39"/>
        <v>6872.1580848511521</v>
      </c>
      <c r="L523" s="70">
        <v>100</v>
      </c>
      <c r="M523" s="71">
        <f t="shared" si="36"/>
        <v>6872.1580848511521</v>
      </c>
      <c r="N523" s="56">
        <f t="shared" si="37"/>
        <v>0</v>
      </c>
      <c r="O523" s="92" t="s">
        <v>1185</v>
      </c>
      <c r="P523" s="79">
        <v>5000</v>
      </c>
      <c r="Q523" s="73">
        <f t="shared" si="38"/>
        <v>11872.158084851151</v>
      </c>
      <c r="R523" s="47"/>
      <c r="S523" s="47"/>
    </row>
    <row r="524" spans="1:19" s="48" customFormat="1" ht="15.75" customHeight="1">
      <c r="A524" s="128" t="s">
        <v>1080</v>
      </c>
      <c r="B524" s="123" t="s">
        <v>1081</v>
      </c>
      <c r="C524" s="124" t="s">
        <v>1026</v>
      </c>
      <c r="D524" s="125" t="s">
        <v>1027</v>
      </c>
      <c r="E524" s="126" t="s">
        <v>1082</v>
      </c>
      <c r="F524" s="78">
        <v>200019603606171</v>
      </c>
      <c r="G524" s="67">
        <v>14300</v>
      </c>
      <c r="H524" s="68">
        <f t="shared" si="35"/>
        <v>13744.316169702304</v>
      </c>
      <c r="I524" s="92">
        <v>3</v>
      </c>
      <c r="J524" s="56">
        <f t="shared" si="34"/>
        <v>6872.1580848511521</v>
      </c>
      <c r="K524" s="69">
        <f t="shared" si="39"/>
        <v>6872.1580848511521</v>
      </c>
      <c r="L524" s="70">
        <v>85</v>
      </c>
      <c r="M524" s="71">
        <f t="shared" si="36"/>
        <v>5841.3343721234796</v>
      </c>
      <c r="N524" s="56">
        <f t="shared" si="37"/>
        <v>1030.8237127276725</v>
      </c>
      <c r="O524" s="129"/>
      <c r="P524" s="79">
        <v>3000</v>
      </c>
      <c r="Q524" s="73">
        <f t="shared" si="38"/>
        <v>8841.3343721234796</v>
      </c>
      <c r="R524" s="47"/>
      <c r="S524" s="47"/>
    </row>
    <row r="525" spans="1:19" s="48" customFormat="1" ht="15.75" customHeight="1">
      <c r="A525" s="128" t="s">
        <v>1087</v>
      </c>
      <c r="B525" s="123" t="s">
        <v>1085</v>
      </c>
      <c r="C525" s="124" t="s">
        <v>1026</v>
      </c>
      <c r="D525" s="125" t="s">
        <v>1027</v>
      </c>
      <c r="E525" s="126" t="s">
        <v>1082</v>
      </c>
      <c r="F525" s="78">
        <v>200010150602259</v>
      </c>
      <c r="G525" s="67">
        <v>14300</v>
      </c>
      <c r="H525" s="68">
        <f t="shared" ref="H525:H552" si="40">+G525*C$9/100</f>
        <v>13744.316169702304</v>
      </c>
      <c r="I525" s="92">
        <v>6</v>
      </c>
      <c r="J525" s="56">
        <f t="shared" si="34"/>
        <v>13744.316169702304</v>
      </c>
      <c r="K525" s="69">
        <f t="shared" si="39"/>
        <v>0</v>
      </c>
      <c r="L525" s="70">
        <v>85</v>
      </c>
      <c r="M525" s="71">
        <f t="shared" si="36"/>
        <v>11682.668744246959</v>
      </c>
      <c r="N525" s="56">
        <f t="shared" si="37"/>
        <v>2061.647425455345</v>
      </c>
      <c r="O525" s="129"/>
      <c r="P525" s="79">
        <v>1000</v>
      </c>
      <c r="Q525" s="73">
        <f t="shared" si="38"/>
        <v>12682.668744246959</v>
      </c>
      <c r="R525" s="47"/>
      <c r="S525" s="47"/>
    </row>
    <row r="526" spans="1:19" s="48" customFormat="1" ht="15.75" customHeight="1">
      <c r="A526" s="128" t="s">
        <v>1088</v>
      </c>
      <c r="B526" s="123" t="s">
        <v>1086</v>
      </c>
      <c r="C526" s="124" t="s">
        <v>1026</v>
      </c>
      <c r="D526" s="125" t="s">
        <v>1027</v>
      </c>
      <c r="E526" s="126" t="s">
        <v>1082</v>
      </c>
      <c r="F526" s="78">
        <v>200010150713957</v>
      </c>
      <c r="G526" s="67">
        <v>14300</v>
      </c>
      <c r="H526" s="68">
        <f t="shared" si="40"/>
        <v>13744.316169702304</v>
      </c>
      <c r="I526" s="55">
        <v>6</v>
      </c>
      <c r="J526" s="56">
        <f t="shared" si="34"/>
        <v>13744.316169702304</v>
      </c>
      <c r="K526" s="69">
        <f t="shared" si="39"/>
        <v>0</v>
      </c>
      <c r="L526" s="70">
        <v>100</v>
      </c>
      <c r="M526" s="71">
        <f t="shared" si="36"/>
        <v>13744.316169702304</v>
      </c>
      <c r="N526" s="56">
        <f t="shared" si="37"/>
        <v>0</v>
      </c>
      <c r="O526" s="92" t="s">
        <v>1185</v>
      </c>
      <c r="P526" s="79">
        <v>456.68</v>
      </c>
      <c r="Q526" s="73">
        <f t="shared" si="38"/>
        <v>14200.996169702305</v>
      </c>
      <c r="R526" s="47"/>
      <c r="S526" s="47"/>
    </row>
    <row r="527" spans="1:19" s="48" customFormat="1" ht="15.75" customHeight="1">
      <c r="A527" s="130" t="s">
        <v>493</v>
      </c>
      <c r="B527" s="84" t="s">
        <v>36</v>
      </c>
      <c r="C527" s="85" t="s">
        <v>1026</v>
      </c>
      <c r="D527" s="86" t="s">
        <v>1027</v>
      </c>
      <c r="E527" s="84" t="s">
        <v>966</v>
      </c>
      <c r="F527" s="94">
        <v>200012490111915</v>
      </c>
      <c r="G527" s="102">
        <v>92978</v>
      </c>
      <c r="H527" s="68">
        <f t="shared" si="40"/>
        <v>89364.967050809835</v>
      </c>
      <c r="I527" s="55">
        <v>3</v>
      </c>
      <c r="J527" s="56">
        <f t="shared" si="34"/>
        <v>44682.483525404918</v>
      </c>
      <c r="K527" s="69">
        <f t="shared" si="39"/>
        <v>44682.483525404918</v>
      </c>
      <c r="L527" s="70">
        <v>100</v>
      </c>
      <c r="M527" s="71">
        <f t="shared" si="36"/>
        <v>44682.483525404918</v>
      </c>
      <c r="N527" s="56">
        <f t="shared" si="37"/>
        <v>0</v>
      </c>
      <c r="O527" s="92" t="s">
        <v>1185</v>
      </c>
      <c r="P527" s="79"/>
      <c r="Q527" s="73">
        <f t="shared" si="38"/>
        <v>44682.483525404918</v>
      </c>
      <c r="R527" s="47"/>
      <c r="S527" s="47"/>
    </row>
    <row r="528" spans="1:19" s="48" customFormat="1" ht="15.75" customHeight="1">
      <c r="A528" s="128" t="s">
        <v>1092</v>
      </c>
      <c r="B528" s="123" t="s">
        <v>1093</v>
      </c>
      <c r="C528" s="124" t="s">
        <v>1026</v>
      </c>
      <c r="D528" s="125" t="s">
        <v>1027</v>
      </c>
      <c r="E528" s="126" t="s">
        <v>968</v>
      </c>
      <c r="F528" s="78">
        <v>200019603664766</v>
      </c>
      <c r="G528" s="67">
        <v>25200</v>
      </c>
      <c r="H528" s="68">
        <f t="shared" si="40"/>
        <v>24220.752970384481</v>
      </c>
      <c r="I528" s="55">
        <v>6</v>
      </c>
      <c r="J528" s="56">
        <f t="shared" ref="J528:J552" si="41">+H528/6*I528</f>
        <v>24220.752970384481</v>
      </c>
      <c r="K528" s="69">
        <f t="shared" si="39"/>
        <v>0</v>
      </c>
      <c r="L528" s="70">
        <v>85</v>
      </c>
      <c r="M528" s="71">
        <f t="shared" si="36"/>
        <v>20587.640024826807</v>
      </c>
      <c r="N528" s="56">
        <f t="shared" si="37"/>
        <v>3633.1129455576738</v>
      </c>
      <c r="O528" s="129"/>
      <c r="P528" s="79">
        <v>2000</v>
      </c>
      <c r="Q528" s="73">
        <f t="shared" si="38"/>
        <v>22587.640024826807</v>
      </c>
      <c r="R528" s="47"/>
      <c r="S528" s="47"/>
    </row>
    <row r="529" spans="1:19" s="48" customFormat="1" ht="15.75" customHeight="1">
      <c r="A529" s="128" t="s">
        <v>1096</v>
      </c>
      <c r="B529" s="123" t="s">
        <v>1095</v>
      </c>
      <c r="C529" s="124" t="s">
        <v>1026</v>
      </c>
      <c r="D529" s="125" t="s">
        <v>1027</v>
      </c>
      <c r="E529" s="84" t="s">
        <v>1010</v>
      </c>
      <c r="F529" s="78">
        <v>200019603606173</v>
      </c>
      <c r="G529" s="67">
        <v>33422.03</v>
      </c>
      <c r="H529" s="68">
        <f t="shared" si="40"/>
        <v>32123.283031697585</v>
      </c>
      <c r="I529" s="55">
        <v>3</v>
      </c>
      <c r="J529" s="56">
        <f t="shared" si="41"/>
        <v>16061.641515848794</v>
      </c>
      <c r="K529" s="69">
        <f t="shared" si="39"/>
        <v>16061.641515848791</v>
      </c>
      <c r="L529" s="70">
        <v>100</v>
      </c>
      <c r="M529" s="71">
        <f t="shared" si="36"/>
        <v>16061.641515848794</v>
      </c>
      <c r="N529" s="56">
        <f t="shared" si="37"/>
        <v>0</v>
      </c>
      <c r="O529" s="92" t="s">
        <v>1185</v>
      </c>
      <c r="P529" s="79">
        <v>10000</v>
      </c>
      <c r="Q529" s="73">
        <f t="shared" si="38"/>
        <v>26061.641515848794</v>
      </c>
      <c r="R529" s="47"/>
      <c r="S529" s="47"/>
    </row>
    <row r="530" spans="1:19" s="48" customFormat="1" ht="15.75" customHeight="1">
      <c r="A530" s="128" t="s">
        <v>1098</v>
      </c>
      <c r="B530" s="123" t="s">
        <v>1097</v>
      </c>
      <c r="C530" s="124" t="s">
        <v>1026</v>
      </c>
      <c r="D530" s="125" t="s">
        <v>1027</v>
      </c>
      <c r="E530" s="84" t="s">
        <v>1010</v>
      </c>
      <c r="F530" s="78">
        <v>200019603606167</v>
      </c>
      <c r="G530" s="67">
        <v>33422.03</v>
      </c>
      <c r="H530" s="68">
        <f t="shared" si="40"/>
        <v>32123.283031697585</v>
      </c>
      <c r="I530" s="55">
        <v>3</v>
      </c>
      <c r="J530" s="56">
        <f t="shared" si="41"/>
        <v>16061.641515848794</v>
      </c>
      <c r="K530" s="69">
        <f t="shared" si="39"/>
        <v>16061.641515848791</v>
      </c>
      <c r="L530" s="70">
        <v>100</v>
      </c>
      <c r="M530" s="71">
        <f t="shared" si="36"/>
        <v>16061.641515848794</v>
      </c>
      <c r="N530" s="56">
        <f t="shared" si="37"/>
        <v>0</v>
      </c>
      <c r="O530" s="92" t="s">
        <v>1185</v>
      </c>
      <c r="P530" s="79">
        <v>10000</v>
      </c>
      <c r="Q530" s="73">
        <f t="shared" si="38"/>
        <v>26061.641515848794</v>
      </c>
      <c r="R530" s="47"/>
      <c r="S530" s="47"/>
    </row>
    <row r="531" spans="1:19" s="48" customFormat="1" ht="15.75" customHeight="1">
      <c r="A531" s="128" t="s">
        <v>1100</v>
      </c>
      <c r="B531" s="123" t="s">
        <v>1099</v>
      </c>
      <c r="C531" s="124" t="s">
        <v>1026</v>
      </c>
      <c r="D531" s="125" t="s">
        <v>1027</v>
      </c>
      <c r="E531" s="84" t="s">
        <v>1010</v>
      </c>
      <c r="F531" s="78">
        <v>200019603606175</v>
      </c>
      <c r="G531" s="67">
        <v>33422.03</v>
      </c>
      <c r="H531" s="68">
        <f t="shared" si="40"/>
        <v>32123.283031697585</v>
      </c>
      <c r="I531" s="55">
        <v>3</v>
      </c>
      <c r="J531" s="56">
        <f t="shared" si="41"/>
        <v>16061.641515848794</v>
      </c>
      <c r="K531" s="69">
        <f t="shared" si="39"/>
        <v>16061.641515848791</v>
      </c>
      <c r="L531" s="70">
        <v>96</v>
      </c>
      <c r="M531" s="71">
        <f t="shared" si="36"/>
        <v>15419.175855214842</v>
      </c>
      <c r="N531" s="56">
        <f t="shared" si="37"/>
        <v>642.46566063395221</v>
      </c>
      <c r="O531" s="129"/>
      <c r="P531" s="79">
        <v>7000</v>
      </c>
      <c r="Q531" s="73">
        <f t="shared" si="38"/>
        <v>22419.175855214842</v>
      </c>
      <c r="R531" s="47"/>
      <c r="S531" s="47"/>
    </row>
    <row r="532" spans="1:19" s="48" customFormat="1" ht="15.75" customHeight="1">
      <c r="A532" s="128" t="s">
        <v>1102</v>
      </c>
      <c r="B532" s="123" t="s">
        <v>1101</v>
      </c>
      <c r="C532" s="124" t="s">
        <v>1026</v>
      </c>
      <c r="D532" s="125" t="s">
        <v>1027</v>
      </c>
      <c r="E532" s="126" t="s">
        <v>968</v>
      </c>
      <c r="F532" s="78">
        <v>200019603435885</v>
      </c>
      <c r="G532" s="67">
        <v>19000</v>
      </c>
      <c r="H532" s="68">
        <f t="shared" si="40"/>
        <v>18261.678826877189</v>
      </c>
      <c r="I532" s="55">
        <v>6</v>
      </c>
      <c r="J532" s="56">
        <f t="shared" si="41"/>
        <v>18261.678826877189</v>
      </c>
      <c r="K532" s="69">
        <f t="shared" si="39"/>
        <v>0</v>
      </c>
      <c r="L532" s="70">
        <v>96</v>
      </c>
      <c r="M532" s="71">
        <f t="shared" si="36"/>
        <v>17531.2116738021</v>
      </c>
      <c r="N532" s="56">
        <f t="shared" si="37"/>
        <v>730.4671530750893</v>
      </c>
      <c r="O532" s="129"/>
      <c r="P532" s="79">
        <v>1000</v>
      </c>
      <c r="Q532" s="73">
        <f t="shared" si="38"/>
        <v>18531.2116738021</v>
      </c>
      <c r="R532" s="47"/>
      <c r="S532" s="47"/>
    </row>
    <row r="533" spans="1:19" s="48" customFormat="1" ht="15.75" customHeight="1">
      <c r="A533" s="128" t="s">
        <v>1104</v>
      </c>
      <c r="B533" s="123" t="s">
        <v>1103</v>
      </c>
      <c r="C533" s="124" t="s">
        <v>1026</v>
      </c>
      <c r="D533" s="125" t="s">
        <v>1027</v>
      </c>
      <c r="E533" s="126" t="s">
        <v>1105</v>
      </c>
      <c r="F533" s="78">
        <v>200019603676454</v>
      </c>
      <c r="G533" s="67">
        <v>69633.100000000006</v>
      </c>
      <c r="H533" s="68">
        <f t="shared" si="40"/>
        <v>66927.226732622206</v>
      </c>
      <c r="I533" s="55">
        <v>3</v>
      </c>
      <c r="J533" s="56">
        <f t="shared" si="41"/>
        <v>33463.613366311103</v>
      </c>
      <c r="K533" s="69">
        <f t="shared" si="39"/>
        <v>33463.613366311103</v>
      </c>
      <c r="L533" s="70">
        <v>85</v>
      </c>
      <c r="M533" s="71">
        <f t="shared" si="36"/>
        <v>28444.071361364437</v>
      </c>
      <c r="N533" s="56">
        <f t="shared" si="37"/>
        <v>5019.5420049466666</v>
      </c>
      <c r="O533" s="129"/>
      <c r="P533" s="79">
        <v>8000</v>
      </c>
      <c r="Q533" s="73">
        <f t="shared" si="38"/>
        <v>36444.071361364433</v>
      </c>
      <c r="R533" s="47"/>
      <c r="S533" s="47"/>
    </row>
    <row r="534" spans="1:19" s="48" customFormat="1" ht="15.75" customHeight="1">
      <c r="A534" s="128" t="s">
        <v>1107</v>
      </c>
      <c r="B534" s="123" t="s">
        <v>1106</v>
      </c>
      <c r="C534" s="124" t="s">
        <v>1026</v>
      </c>
      <c r="D534" s="125" t="s">
        <v>1027</v>
      </c>
      <c r="E534" s="126" t="s">
        <v>968</v>
      </c>
      <c r="F534" s="78">
        <v>200019603664765</v>
      </c>
      <c r="G534" s="67">
        <v>24000</v>
      </c>
      <c r="H534" s="68">
        <f t="shared" si="40"/>
        <v>23067.383781318553</v>
      </c>
      <c r="I534" s="55">
        <v>3</v>
      </c>
      <c r="J534" s="56">
        <f t="shared" si="41"/>
        <v>11533.691890659276</v>
      </c>
      <c r="K534" s="69">
        <f t="shared" si="39"/>
        <v>11533.691890659276</v>
      </c>
      <c r="L534" s="70">
        <v>100</v>
      </c>
      <c r="M534" s="71">
        <f t="shared" si="36"/>
        <v>11533.691890659276</v>
      </c>
      <c r="N534" s="56">
        <f t="shared" si="37"/>
        <v>0</v>
      </c>
      <c r="O534" s="92" t="s">
        <v>1185</v>
      </c>
      <c r="P534" s="79">
        <v>8000</v>
      </c>
      <c r="Q534" s="73">
        <f t="shared" si="38"/>
        <v>19533.691890659276</v>
      </c>
      <c r="R534" s="47"/>
      <c r="S534" s="47"/>
    </row>
    <row r="535" spans="1:19" s="48" customFormat="1" ht="15.75" customHeight="1">
      <c r="A535" s="128" t="s">
        <v>1109</v>
      </c>
      <c r="B535" s="123" t="s">
        <v>1108</v>
      </c>
      <c r="C535" s="124" t="s">
        <v>1026</v>
      </c>
      <c r="D535" s="125" t="s">
        <v>1027</v>
      </c>
      <c r="E535" s="114" t="s">
        <v>1007</v>
      </c>
      <c r="F535" s="78">
        <v>200019603676455</v>
      </c>
      <c r="G535" s="67">
        <v>31177</v>
      </c>
      <c r="H535" s="68">
        <f t="shared" si="40"/>
        <v>29965.492672923687</v>
      </c>
      <c r="I535" s="55">
        <v>3</v>
      </c>
      <c r="J535" s="56">
        <f t="shared" si="41"/>
        <v>14982.746336461843</v>
      </c>
      <c r="K535" s="69">
        <f t="shared" si="39"/>
        <v>14982.746336461843</v>
      </c>
      <c r="L535" s="70">
        <v>100</v>
      </c>
      <c r="M535" s="71">
        <f t="shared" si="36"/>
        <v>14982.746336461843</v>
      </c>
      <c r="N535" s="56">
        <f t="shared" si="37"/>
        <v>0</v>
      </c>
      <c r="O535" s="92" t="s">
        <v>1185</v>
      </c>
      <c r="P535" s="79">
        <v>8000</v>
      </c>
      <c r="Q535" s="73">
        <f t="shared" si="38"/>
        <v>22982.746336461845</v>
      </c>
      <c r="R535" s="47"/>
      <c r="S535" s="47"/>
    </row>
    <row r="536" spans="1:19" s="48" customFormat="1" ht="15.75" customHeight="1">
      <c r="A536" s="128" t="s">
        <v>1110</v>
      </c>
      <c r="B536" s="123" t="s">
        <v>1111</v>
      </c>
      <c r="C536" s="124" t="s">
        <v>1026</v>
      </c>
      <c r="D536" s="125" t="s">
        <v>1027</v>
      </c>
      <c r="E536" s="114" t="s">
        <v>1007</v>
      </c>
      <c r="F536" s="78">
        <v>200019603676453</v>
      </c>
      <c r="G536" s="67">
        <v>31177</v>
      </c>
      <c r="H536" s="68">
        <f t="shared" si="40"/>
        <v>29965.492672923687</v>
      </c>
      <c r="I536" s="55">
        <v>3</v>
      </c>
      <c r="J536" s="56">
        <f t="shared" si="41"/>
        <v>14982.746336461843</v>
      </c>
      <c r="K536" s="69">
        <f t="shared" si="39"/>
        <v>14982.746336461843</v>
      </c>
      <c r="L536" s="70">
        <v>100</v>
      </c>
      <c r="M536" s="71">
        <f t="shared" si="36"/>
        <v>14982.746336461843</v>
      </c>
      <c r="N536" s="56">
        <f t="shared" si="37"/>
        <v>0</v>
      </c>
      <c r="O536" s="92" t="s">
        <v>1185</v>
      </c>
      <c r="P536" s="79">
        <v>8000</v>
      </c>
      <c r="Q536" s="73">
        <f t="shared" si="38"/>
        <v>22982.746336461845</v>
      </c>
      <c r="R536" s="47"/>
      <c r="S536" s="47"/>
    </row>
    <row r="537" spans="1:19" s="48" customFormat="1" ht="15.75" customHeight="1">
      <c r="A537" s="128" t="s">
        <v>1113</v>
      </c>
      <c r="B537" s="123" t="s">
        <v>1112</v>
      </c>
      <c r="C537" s="124" t="s">
        <v>1026</v>
      </c>
      <c r="D537" s="125" t="s">
        <v>1027</v>
      </c>
      <c r="E537" s="126" t="s">
        <v>999</v>
      </c>
      <c r="F537" s="78">
        <v>200019603676456</v>
      </c>
      <c r="G537" s="67">
        <v>15500</v>
      </c>
      <c r="H537" s="68">
        <f t="shared" si="40"/>
        <v>14897.685358768231</v>
      </c>
      <c r="I537" s="55">
        <v>3</v>
      </c>
      <c r="J537" s="56">
        <f t="shared" si="41"/>
        <v>7448.8426793841154</v>
      </c>
      <c r="K537" s="69">
        <f t="shared" si="39"/>
        <v>7448.8426793841154</v>
      </c>
      <c r="L537" s="70">
        <v>85</v>
      </c>
      <c r="M537" s="71">
        <f t="shared" si="36"/>
        <v>6331.5162774764976</v>
      </c>
      <c r="N537" s="56">
        <f t="shared" si="37"/>
        <v>1117.3264019076178</v>
      </c>
      <c r="O537" s="129"/>
      <c r="P537" s="79">
        <v>3000</v>
      </c>
      <c r="Q537" s="73">
        <f t="shared" si="38"/>
        <v>9331.5162774764976</v>
      </c>
      <c r="R537" s="47"/>
      <c r="S537" s="47"/>
    </row>
    <row r="538" spans="1:19" s="48" customFormat="1" ht="15.75" customHeight="1">
      <c r="A538" s="128" t="s">
        <v>1115</v>
      </c>
      <c r="B538" s="123" t="s">
        <v>1114</v>
      </c>
      <c r="C538" s="124" t="s">
        <v>1026</v>
      </c>
      <c r="D538" s="125" t="s">
        <v>1027</v>
      </c>
      <c r="E538" s="126" t="s">
        <v>968</v>
      </c>
      <c r="F538" s="78">
        <v>200019603606170</v>
      </c>
      <c r="G538" s="67">
        <v>27700</v>
      </c>
      <c r="H538" s="68">
        <f t="shared" si="40"/>
        <v>26623.605447605165</v>
      </c>
      <c r="I538" s="55">
        <v>3</v>
      </c>
      <c r="J538" s="56">
        <f t="shared" si="41"/>
        <v>13311.802723802582</v>
      </c>
      <c r="K538" s="69">
        <f t="shared" si="39"/>
        <v>13311.802723802582</v>
      </c>
      <c r="L538" s="70">
        <v>100</v>
      </c>
      <c r="M538" s="71">
        <f t="shared" si="36"/>
        <v>13311.802723802582</v>
      </c>
      <c r="N538" s="56">
        <f t="shared" si="37"/>
        <v>0</v>
      </c>
      <c r="O538" s="92" t="s">
        <v>1185</v>
      </c>
      <c r="P538" s="79">
        <v>10000</v>
      </c>
      <c r="Q538" s="73">
        <f t="shared" si="38"/>
        <v>23311.802723802582</v>
      </c>
      <c r="R538" s="47"/>
      <c r="S538" s="47"/>
    </row>
    <row r="539" spans="1:19" s="48" customFormat="1" ht="15.75" customHeight="1">
      <c r="A539" s="128" t="s">
        <v>1117</v>
      </c>
      <c r="B539" s="123" t="s">
        <v>1116</v>
      </c>
      <c r="C539" s="124" t="s">
        <v>1026</v>
      </c>
      <c r="D539" s="125" t="s">
        <v>1027</v>
      </c>
      <c r="E539" s="126" t="s">
        <v>1061</v>
      </c>
      <c r="F539" s="78">
        <v>200019603493153</v>
      </c>
      <c r="G539" s="67">
        <v>50000</v>
      </c>
      <c r="H539" s="68">
        <f t="shared" si="40"/>
        <v>48057.049544413647</v>
      </c>
      <c r="I539" s="55">
        <v>6</v>
      </c>
      <c r="J539" s="56">
        <f t="shared" si="41"/>
        <v>48057.049544413647</v>
      </c>
      <c r="K539" s="69">
        <f t="shared" si="39"/>
        <v>0</v>
      </c>
      <c r="L539" s="70">
        <v>100</v>
      </c>
      <c r="M539" s="71">
        <f t="shared" si="36"/>
        <v>48057.049544413647</v>
      </c>
      <c r="N539" s="56">
        <f t="shared" si="37"/>
        <v>0</v>
      </c>
      <c r="O539" s="92" t="s">
        <v>1185</v>
      </c>
      <c r="P539" s="79">
        <v>1942.95</v>
      </c>
      <c r="Q539" s="73">
        <f t="shared" si="38"/>
        <v>49999.999544413644</v>
      </c>
      <c r="R539" s="47"/>
      <c r="S539" s="47"/>
    </row>
    <row r="540" spans="1:19" s="48" customFormat="1" ht="15.75" customHeight="1">
      <c r="A540" s="128" t="s">
        <v>1128</v>
      </c>
      <c r="B540" s="66" t="s">
        <v>1163</v>
      </c>
      <c r="C540" s="124" t="s">
        <v>1026</v>
      </c>
      <c r="D540" s="125" t="s">
        <v>1027</v>
      </c>
      <c r="E540" s="126" t="s">
        <v>987</v>
      </c>
      <c r="F540" s="78">
        <v>200019603173360</v>
      </c>
      <c r="G540" s="67">
        <v>25000</v>
      </c>
      <c r="H540" s="68">
        <f t="shared" si="40"/>
        <v>24028.524772206823</v>
      </c>
      <c r="I540" s="55">
        <v>6</v>
      </c>
      <c r="J540" s="56">
        <f t="shared" si="41"/>
        <v>24028.524772206823</v>
      </c>
      <c r="K540" s="69">
        <f t="shared" si="39"/>
        <v>0</v>
      </c>
      <c r="L540" s="70">
        <v>100</v>
      </c>
      <c r="M540" s="71">
        <f t="shared" si="36"/>
        <v>24028.524772206823</v>
      </c>
      <c r="N540" s="56">
        <f t="shared" si="37"/>
        <v>0</v>
      </c>
      <c r="O540" s="92" t="s">
        <v>1185</v>
      </c>
      <c r="P540" s="79">
        <v>840.81</v>
      </c>
      <c r="Q540" s="73">
        <f t="shared" si="38"/>
        <v>24869.334772206825</v>
      </c>
      <c r="R540" s="47"/>
      <c r="S540" s="47"/>
    </row>
    <row r="541" spans="1:19" s="48" customFormat="1" ht="15.75" customHeight="1">
      <c r="A541" s="128" t="s">
        <v>1129</v>
      </c>
      <c r="B541" s="123" t="s">
        <v>1119</v>
      </c>
      <c r="C541" s="124" t="s">
        <v>1026</v>
      </c>
      <c r="D541" s="125" t="s">
        <v>1027</v>
      </c>
      <c r="E541" s="126" t="s">
        <v>987</v>
      </c>
      <c r="F541" s="78">
        <v>200013330008031</v>
      </c>
      <c r="G541" s="67">
        <v>25000</v>
      </c>
      <c r="H541" s="68">
        <f t="shared" si="40"/>
        <v>24028.524772206823</v>
      </c>
      <c r="I541" s="55">
        <v>6</v>
      </c>
      <c r="J541" s="56">
        <f t="shared" si="41"/>
        <v>24028.524772206823</v>
      </c>
      <c r="K541" s="69">
        <f t="shared" si="39"/>
        <v>0</v>
      </c>
      <c r="L541" s="70">
        <v>92</v>
      </c>
      <c r="M541" s="71">
        <f t="shared" si="36"/>
        <v>22106.242790430275</v>
      </c>
      <c r="N541" s="56">
        <f t="shared" si="37"/>
        <v>1922.2819817765485</v>
      </c>
      <c r="O541" s="129"/>
      <c r="P541" s="79">
        <v>2000</v>
      </c>
      <c r="Q541" s="73">
        <f t="shared" si="38"/>
        <v>24106.242790430275</v>
      </c>
      <c r="R541" s="47"/>
      <c r="S541" s="47"/>
    </row>
    <row r="542" spans="1:19" s="48" customFormat="1" ht="15.75" customHeight="1">
      <c r="A542" s="128" t="s">
        <v>1130</v>
      </c>
      <c r="B542" s="123" t="s">
        <v>1120</v>
      </c>
      <c r="C542" s="124" t="s">
        <v>1026</v>
      </c>
      <c r="D542" s="125" t="s">
        <v>1027</v>
      </c>
      <c r="E542" s="126" t="s">
        <v>1131</v>
      </c>
      <c r="F542" s="78">
        <v>200011602092443</v>
      </c>
      <c r="G542" s="67">
        <v>70000</v>
      </c>
      <c r="H542" s="68">
        <f t="shared" si="40"/>
        <v>67279.869362179117</v>
      </c>
      <c r="I542" s="55">
        <v>6</v>
      </c>
      <c r="J542" s="56">
        <f t="shared" si="41"/>
        <v>67279.869362179117</v>
      </c>
      <c r="K542" s="69">
        <f t="shared" si="39"/>
        <v>0</v>
      </c>
      <c r="L542" s="70">
        <v>100</v>
      </c>
      <c r="M542" s="71">
        <f t="shared" si="36"/>
        <v>67279.869362179117</v>
      </c>
      <c r="N542" s="56">
        <f t="shared" si="37"/>
        <v>0</v>
      </c>
      <c r="O542" s="92" t="s">
        <v>1185</v>
      </c>
      <c r="P542" s="79">
        <v>2235.48</v>
      </c>
      <c r="Q542" s="73">
        <f t="shared" si="38"/>
        <v>69515.349362179113</v>
      </c>
      <c r="R542" s="47"/>
      <c r="S542" s="47"/>
    </row>
    <row r="543" spans="1:19" s="48" customFormat="1" ht="15.75" customHeight="1">
      <c r="A543" s="128" t="s">
        <v>1132</v>
      </c>
      <c r="B543" s="123" t="s">
        <v>1121</v>
      </c>
      <c r="C543" s="124" t="s">
        <v>1026</v>
      </c>
      <c r="D543" s="125" t="s">
        <v>1027</v>
      </c>
      <c r="E543" s="126" t="s">
        <v>1131</v>
      </c>
      <c r="F543" s="78">
        <v>200011602879705</v>
      </c>
      <c r="G543" s="67">
        <v>60000</v>
      </c>
      <c r="H543" s="68">
        <f t="shared" si="40"/>
        <v>57668.459453296382</v>
      </c>
      <c r="I543" s="55">
        <v>6</v>
      </c>
      <c r="J543" s="56">
        <f t="shared" si="41"/>
        <v>57668.459453296382</v>
      </c>
      <c r="K543" s="69">
        <f t="shared" si="39"/>
        <v>0</v>
      </c>
      <c r="L543" s="70">
        <v>100</v>
      </c>
      <c r="M543" s="71">
        <f t="shared" si="36"/>
        <v>57668.459453296382</v>
      </c>
      <c r="N543" s="56">
        <f t="shared" si="37"/>
        <v>0</v>
      </c>
      <c r="O543" s="92" t="s">
        <v>1185</v>
      </c>
      <c r="P543" s="79">
        <v>1916.13</v>
      </c>
      <c r="Q543" s="73">
        <f t="shared" si="38"/>
        <v>59584.589453296379</v>
      </c>
      <c r="R543" s="47"/>
      <c r="S543" s="47"/>
    </row>
    <row r="544" spans="1:19" s="48" customFormat="1" ht="15.75" customHeight="1">
      <c r="A544" s="128" t="s">
        <v>1122</v>
      </c>
      <c r="B544" s="66" t="s">
        <v>1191</v>
      </c>
      <c r="C544" s="124" t="s">
        <v>1026</v>
      </c>
      <c r="D544" s="125" t="s">
        <v>1027</v>
      </c>
      <c r="E544" s="118" t="s">
        <v>1013</v>
      </c>
      <c r="F544" s="78">
        <v>200019603676457</v>
      </c>
      <c r="G544" s="67">
        <v>65018.43</v>
      </c>
      <c r="H544" s="68">
        <f t="shared" si="40"/>
        <v>62491.878236199824</v>
      </c>
      <c r="I544" s="55">
        <v>3</v>
      </c>
      <c r="J544" s="56">
        <f t="shared" si="41"/>
        <v>31245.939118099916</v>
      </c>
      <c r="K544" s="69">
        <f t="shared" si="39"/>
        <v>31245.939118099908</v>
      </c>
      <c r="L544" s="70">
        <v>100</v>
      </c>
      <c r="M544" s="71">
        <f t="shared" si="36"/>
        <v>31245.939118099916</v>
      </c>
      <c r="N544" s="56">
        <f t="shared" si="37"/>
        <v>0</v>
      </c>
      <c r="O544" s="92" t="s">
        <v>1185</v>
      </c>
      <c r="P544" s="79">
        <v>20000</v>
      </c>
      <c r="Q544" s="73">
        <f t="shared" si="38"/>
        <v>51245.939118099916</v>
      </c>
      <c r="R544" s="47"/>
      <c r="S544" s="47"/>
    </row>
    <row r="545" spans="1:19" s="48" customFormat="1" ht="15.75" customHeight="1">
      <c r="A545" s="128" t="s">
        <v>1124</v>
      </c>
      <c r="B545" s="123" t="s">
        <v>1123</v>
      </c>
      <c r="C545" s="124" t="s">
        <v>1026</v>
      </c>
      <c r="D545" s="125" t="s">
        <v>1027</v>
      </c>
      <c r="E545" s="126" t="s">
        <v>1125</v>
      </c>
      <c r="F545" s="78">
        <v>200019603676452</v>
      </c>
      <c r="G545" s="67">
        <v>65018.43</v>
      </c>
      <c r="H545" s="68">
        <f t="shared" si="40"/>
        <v>62491.878236199824</v>
      </c>
      <c r="I545" s="55">
        <v>3</v>
      </c>
      <c r="J545" s="56">
        <f t="shared" si="41"/>
        <v>31245.939118099916</v>
      </c>
      <c r="K545" s="69">
        <f t="shared" si="39"/>
        <v>31245.939118099908</v>
      </c>
      <c r="L545" s="70">
        <v>85</v>
      </c>
      <c r="M545" s="71">
        <f t="shared" si="36"/>
        <v>26559.048250384927</v>
      </c>
      <c r="N545" s="56">
        <f t="shared" si="37"/>
        <v>4686.8908677149884</v>
      </c>
      <c r="O545" s="129"/>
      <c r="P545" s="79">
        <v>10000</v>
      </c>
      <c r="Q545" s="73">
        <f t="shared" si="38"/>
        <v>36559.048250384927</v>
      </c>
      <c r="R545" s="47"/>
      <c r="S545" s="47"/>
    </row>
    <row r="546" spans="1:19" s="58" customFormat="1" ht="15.75" customHeight="1">
      <c r="A546" s="65" t="s">
        <v>1178</v>
      </c>
      <c r="B546" s="66" t="s">
        <v>1179</v>
      </c>
      <c r="C546" s="124" t="s">
        <v>1026</v>
      </c>
      <c r="D546" s="125" t="s">
        <v>1027</v>
      </c>
      <c r="E546" s="126" t="s">
        <v>1125</v>
      </c>
      <c r="F546" s="78">
        <v>200019601746354</v>
      </c>
      <c r="G546" s="67">
        <v>26000</v>
      </c>
      <c r="H546" s="68">
        <f t="shared" si="40"/>
        <v>24989.665763095101</v>
      </c>
      <c r="I546" s="55">
        <v>6</v>
      </c>
      <c r="J546" s="56">
        <f t="shared" si="41"/>
        <v>24989.665763095101</v>
      </c>
      <c r="K546" s="69">
        <f t="shared" si="39"/>
        <v>0</v>
      </c>
      <c r="L546" s="70">
        <v>100</v>
      </c>
      <c r="M546" s="71">
        <f t="shared" si="36"/>
        <v>24989.665763095101</v>
      </c>
      <c r="N546" s="56">
        <f t="shared" si="37"/>
        <v>0</v>
      </c>
      <c r="O546" s="72" t="s">
        <v>1185</v>
      </c>
      <c r="P546" s="79">
        <v>830.32</v>
      </c>
      <c r="Q546" s="73">
        <f t="shared" si="38"/>
        <v>25819.985763095101</v>
      </c>
      <c r="R546" s="47"/>
      <c r="S546" s="47"/>
    </row>
    <row r="547" spans="1:19" s="58" customFormat="1" ht="15.75" customHeight="1">
      <c r="A547" s="65" t="s">
        <v>1180</v>
      </c>
      <c r="B547" s="66" t="s">
        <v>1181</v>
      </c>
      <c r="C547" s="124" t="s">
        <v>1026</v>
      </c>
      <c r="D547" s="125" t="s">
        <v>1027</v>
      </c>
      <c r="E547" s="77" t="s">
        <v>1004</v>
      </c>
      <c r="F547" s="78">
        <v>200019600675373</v>
      </c>
      <c r="G547" s="67">
        <v>39570.699999999997</v>
      </c>
      <c r="H547" s="68">
        <f t="shared" si="40"/>
        <v>38033.021808142585</v>
      </c>
      <c r="I547" s="55">
        <v>6</v>
      </c>
      <c r="J547" s="56">
        <f t="shared" si="41"/>
        <v>38033.021808142585</v>
      </c>
      <c r="K547" s="69">
        <f t="shared" si="39"/>
        <v>0</v>
      </c>
      <c r="L547" s="70">
        <v>100</v>
      </c>
      <c r="M547" s="71">
        <f t="shared" si="36"/>
        <v>38033.021808142585</v>
      </c>
      <c r="N547" s="56">
        <f t="shared" si="37"/>
        <v>0</v>
      </c>
      <c r="O547" s="72" t="s">
        <v>1185</v>
      </c>
      <c r="P547" s="79">
        <v>1263.71</v>
      </c>
      <c r="Q547" s="73">
        <f t="shared" si="38"/>
        <v>39296.731808142584</v>
      </c>
      <c r="R547" s="47"/>
      <c r="S547" s="47"/>
    </row>
    <row r="548" spans="1:19" s="48" customFormat="1" ht="15.75" customHeight="1">
      <c r="A548" s="128" t="s">
        <v>1127</v>
      </c>
      <c r="B548" s="123" t="s">
        <v>1126</v>
      </c>
      <c r="C548" s="124" t="s">
        <v>1026</v>
      </c>
      <c r="D548" s="131" t="s">
        <v>1027</v>
      </c>
      <c r="E548" s="126" t="s">
        <v>1013</v>
      </c>
      <c r="F548" s="78">
        <v>200012300496876</v>
      </c>
      <c r="G548" s="67">
        <v>69663.100000000006</v>
      </c>
      <c r="H548" s="68">
        <f t="shared" si="40"/>
        <v>66956.060962348856</v>
      </c>
      <c r="I548" s="55">
        <v>5</v>
      </c>
      <c r="J548" s="56">
        <f t="shared" si="41"/>
        <v>55796.717468624047</v>
      </c>
      <c r="K548" s="69">
        <f t="shared" si="39"/>
        <v>11159.343493724809</v>
      </c>
      <c r="L548" s="70">
        <v>85</v>
      </c>
      <c r="M548" s="71">
        <f t="shared" si="36"/>
        <v>47427.209848330443</v>
      </c>
      <c r="N548" s="56">
        <f t="shared" si="37"/>
        <v>8369.5076202936034</v>
      </c>
      <c r="O548" s="129"/>
      <c r="P548" s="79">
        <v>2000</v>
      </c>
      <c r="Q548" s="73">
        <f t="shared" si="38"/>
        <v>49427.209848330443</v>
      </c>
      <c r="R548" s="47"/>
      <c r="S548" s="47"/>
    </row>
    <row r="549" spans="1:19" s="48" customFormat="1" ht="15.75" customHeight="1">
      <c r="A549" s="128" t="s">
        <v>1134</v>
      </c>
      <c r="B549" s="123" t="s">
        <v>1133</v>
      </c>
      <c r="C549" s="74" t="s">
        <v>1026</v>
      </c>
      <c r="D549" s="76" t="s">
        <v>1027</v>
      </c>
      <c r="E549" s="126" t="s">
        <v>1082</v>
      </c>
      <c r="F549" s="78">
        <v>200010150606307</v>
      </c>
      <c r="G549" s="67">
        <v>13442</v>
      </c>
      <c r="H549" s="68">
        <f t="shared" si="40"/>
        <v>12919.657199520167</v>
      </c>
      <c r="I549" s="55">
        <v>3</v>
      </c>
      <c r="J549" s="56">
        <f t="shared" si="41"/>
        <v>6459.8285997600833</v>
      </c>
      <c r="K549" s="69">
        <f t="shared" si="39"/>
        <v>6459.8285997600833</v>
      </c>
      <c r="L549" s="70">
        <v>100</v>
      </c>
      <c r="M549" s="71">
        <f t="shared" si="36"/>
        <v>6459.8285997600833</v>
      </c>
      <c r="N549" s="56">
        <f t="shared" si="37"/>
        <v>0</v>
      </c>
      <c r="O549" s="72" t="s">
        <v>1185</v>
      </c>
      <c r="P549" s="79">
        <v>0</v>
      </c>
      <c r="Q549" s="73">
        <f t="shared" si="38"/>
        <v>6459.8285997600833</v>
      </c>
      <c r="R549" s="47"/>
      <c r="S549" s="47"/>
    </row>
    <row r="550" spans="1:19" s="62" customFormat="1" ht="15.75" customHeight="1">
      <c r="A550" s="65" t="s">
        <v>1186</v>
      </c>
      <c r="B550" s="66" t="s">
        <v>1187</v>
      </c>
      <c r="C550" s="74" t="s">
        <v>1026</v>
      </c>
      <c r="D550" s="76" t="s">
        <v>1027</v>
      </c>
      <c r="E550" s="77" t="s">
        <v>1015</v>
      </c>
      <c r="F550" s="78">
        <v>200010150595023</v>
      </c>
      <c r="G550" s="67">
        <v>33206</v>
      </c>
      <c r="H550" s="68">
        <f t="shared" si="40"/>
        <v>31915.647743435995</v>
      </c>
      <c r="I550" s="55">
        <v>3</v>
      </c>
      <c r="J550" s="56">
        <f t="shared" si="41"/>
        <v>15957.823871717996</v>
      </c>
      <c r="K550" s="69">
        <f t="shared" si="39"/>
        <v>15957.823871717999</v>
      </c>
      <c r="L550" s="70">
        <v>100</v>
      </c>
      <c r="M550" s="71">
        <f t="shared" si="36"/>
        <v>15957.823871717996</v>
      </c>
      <c r="N550" s="56">
        <f t="shared" si="37"/>
        <v>0</v>
      </c>
      <c r="O550" s="72"/>
      <c r="P550" s="79">
        <v>0</v>
      </c>
      <c r="Q550" s="73">
        <f t="shared" si="38"/>
        <v>15957.823871717996</v>
      </c>
      <c r="R550" s="47"/>
      <c r="S550" s="47"/>
    </row>
    <row r="551" spans="1:19" s="63" customFormat="1" ht="15.75" customHeight="1">
      <c r="A551" s="65" t="s">
        <v>1188</v>
      </c>
      <c r="B551" s="66" t="s">
        <v>1189</v>
      </c>
      <c r="C551" s="74" t="s">
        <v>1026</v>
      </c>
      <c r="D551" s="76" t="s">
        <v>1027</v>
      </c>
      <c r="E551" s="77" t="s">
        <v>1190</v>
      </c>
      <c r="F551" s="78">
        <v>200016400099985</v>
      </c>
      <c r="G551" s="67">
        <v>69680</v>
      </c>
      <c r="H551" s="68">
        <f t="shared" si="40"/>
        <v>66972.304245094856</v>
      </c>
      <c r="I551" s="55">
        <v>6</v>
      </c>
      <c r="J551" s="56">
        <f t="shared" si="41"/>
        <v>66972.304245094856</v>
      </c>
      <c r="K551" s="69">
        <f t="shared" si="39"/>
        <v>0</v>
      </c>
      <c r="L551" s="70">
        <v>85</v>
      </c>
      <c r="M551" s="71">
        <f t="shared" si="36"/>
        <v>56926.458608330628</v>
      </c>
      <c r="N551" s="56">
        <f t="shared" si="37"/>
        <v>10045.845636764228</v>
      </c>
      <c r="O551" s="72"/>
      <c r="P551" s="79">
        <v>0</v>
      </c>
      <c r="Q551" s="73">
        <f t="shared" si="38"/>
        <v>56926.458608330628</v>
      </c>
      <c r="R551" s="47"/>
      <c r="S551" s="47"/>
    </row>
    <row r="552" spans="1:19" s="64" customFormat="1" ht="15.75" customHeight="1">
      <c r="A552" s="65" t="s">
        <v>1192</v>
      </c>
      <c r="B552" s="80" t="s">
        <v>1193</v>
      </c>
      <c r="C552" s="74" t="s">
        <v>1026</v>
      </c>
      <c r="D552" s="76" t="s">
        <v>1027</v>
      </c>
      <c r="E552" s="77" t="s">
        <v>1194</v>
      </c>
      <c r="F552" s="78">
        <v>200019603014817</v>
      </c>
      <c r="G552" s="67">
        <v>21842.7</v>
      </c>
      <c r="H552" s="68">
        <f t="shared" si="40"/>
        <v>20993.914321675282</v>
      </c>
      <c r="I552" s="55">
        <v>6</v>
      </c>
      <c r="J552" s="56">
        <f t="shared" si="41"/>
        <v>20993.914321675282</v>
      </c>
      <c r="K552" s="69">
        <f t="shared" si="39"/>
        <v>0</v>
      </c>
      <c r="L552" s="70">
        <v>85</v>
      </c>
      <c r="M552" s="71">
        <f t="shared" si="36"/>
        <v>17844.82717342399</v>
      </c>
      <c r="N552" s="56">
        <f t="shared" si="37"/>
        <v>3149.0871482512921</v>
      </c>
      <c r="O552" s="72"/>
      <c r="P552" s="79">
        <v>0</v>
      </c>
      <c r="Q552" s="73">
        <f t="shared" si="38"/>
        <v>17844.82717342399</v>
      </c>
      <c r="R552" s="47"/>
      <c r="S552" s="47"/>
    </row>
    <row r="553" spans="1:19" ht="15.75" customHeight="1">
      <c r="A553" s="36" t="s">
        <v>33</v>
      </c>
      <c r="B553" s="37"/>
      <c r="C553" s="36"/>
      <c r="D553" s="75"/>
      <c r="E553" s="51">
        <f>SUBTOTAL(103,E13:E552)</f>
        <v>540</v>
      </c>
      <c r="F553" s="51"/>
      <c r="G553" s="38">
        <f>SUM(G13:G552)</f>
        <v>17213168.919999979</v>
      </c>
      <c r="H553" s="38">
        <f>SUM(H13:H552)</f>
        <v>16544282.23209605</v>
      </c>
      <c r="I553" s="45"/>
      <c r="J553" s="38">
        <f>SUM(J13:J552)</f>
        <v>16134496.710998677</v>
      </c>
      <c r="K553" s="38">
        <f>SUM(K13:K552)</f>
        <v>409785.52109736949</v>
      </c>
      <c r="L553" s="46"/>
      <c r="M553" s="38">
        <f>SUM(M13:M552)</f>
        <v>15678713.143379131</v>
      </c>
      <c r="N553" s="38">
        <f>SUM(N13:N550)+K553</f>
        <v>852374.15593190957</v>
      </c>
      <c r="O553" s="38">
        <f>+K553+N553</f>
        <v>1262159.6770292791</v>
      </c>
      <c r="P553" s="49">
        <f>SUM(P13:P552)</f>
        <v>852374.15999999782</v>
      </c>
      <c r="Q553" s="38">
        <f>SUM(Q13:Q552)</f>
        <v>16531087.303379135</v>
      </c>
    </row>
    <row r="554" spans="1:19" ht="15.75" customHeight="1">
      <c r="A554" s="20"/>
      <c r="B554" s="22"/>
      <c r="C554" s="20"/>
      <c r="D554" s="20"/>
      <c r="E554" s="20"/>
      <c r="F554" s="20"/>
      <c r="G554" s="21"/>
      <c r="H554" s="20"/>
      <c r="I554" s="22"/>
      <c r="J554" s="20"/>
      <c r="K554" s="20"/>
      <c r="L554" s="22"/>
      <c r="M554" s="20"/>
      <c r="N554" s="20"/>
      <c r="O554" s="20"/>
      <c r="P554" s="20"/>
      <c r="Q554" s="20"/>
    </row>
    <row r="555" spans="1:19" ht="15.75" customHeight="1">
      <c r="A555" s="149"/>
      <c r="B555" s="150"/>
      <c r="C555" s="20"/>
      <c r="D555" s="20"/>
      <c r="E555" s="20"/>
      <c r="F555" s="20"/>
      <c r="G555" s="21"/>
      <c r="H555" s="20"/>
      <c r="I555" s="22"/>
      <c r="J555" s="20"/>
      <c r="K555" s="20"/>
      <c r="L555" s="22"/>
      <c r="M555" s="20"/>
      <c r="N555" s="20"/>
      <c r="O555" s="20"/>
      <c r="P555" s="81"/>
      <c r="Q555" s="82"/>
    </row>
    <row r="556" spans="1:19" ht="15.75" customHeight="1">
      <c r="A556" s="151"/>
      <c r="B556" s="150"/>
      <c r="C556" s="20"/>
      <c r="D556" s="20"/>
      <c r="E556" s="20"/>
      <c r="F556" s="20"/>
      <c r="G556" s="21"/>
      <c r="H556" s="20"/>
      <c r="I556" s="22"/>
      <c r="J556" s="20"/>
      <c r="K556" s="20"/>
      <c r="L556" s="22"/>
      <c r="M556" s="20"/>
      <c r="N556" s="20"/>
      <c r="O556" s="20"/>
      <c r="P556" s="81"/>
      <c r="Q556" s="82"/>
    </row>
    <row r="557" spans="1:19" ht="15.75" customHeight="1">
      <c r="A557" s="152"/>
      <c r="B557" s="150"/>
      <c r="C557" s="20"/>
      <c r="D557" s="20"/>
      <c r="E557" s="20"/>
      <c r="F557" s="20"/>
      <c r="G557" s="21"/>
      <c r="H557" s="20"/>
      <c r="I557" s="22"/>
      <c r="J557" s="20"/>
      <c r="K557" s="20"/>
      <c r="L557" s="22"/>
      <c r="M557" s="20"/>
      <c r="N557" s="20"/>
      <c r="O557" s="20"/>
      <c r="P557" s="81"/>
      <c r="Q557" s="82"/>
    </row>
    <row r="558" spans="1:19" ht="15.75" customHeight="1">
      <c r="A558" s="149"/>
      <c r="B558" s="150"/>
      <c r="C558" s="20"/>
      <c r="D558" s="20"/>
      <c r="E558" s="20"/>
      <c r="F558" s="20"/>
      <c r="G558" s="21"/>
      <c r="H558" s="20"/>
      <c r="I558" s="22"/>
      <c r="J558" s="20"/>
      <c r="K558" s="20"/>
      <c r="L558" s="22"/>
      <c r="M558" s="20"/>
      <c r="N558" s="20"/>
      <c r="O558" s="20"/>
      <c r="P558" s="81"/>
      <c r="Q558" s="81"/>
    </row>
    <row r="559" spans="1:19" ht="15.75" customHeight="1">
      <c r="A559" s="152"/>
      <c r="B559" s="150"/>
      <c r="C559" s="20"/>
      <c r="D559" s="20"/>
      <c r="E559" s="20"/>
      <c r="F559" s="20"/>
      <c r="G559" s="21"/>
      <c r="H559" s="20"/>
      <c r="I559" s="22"/>
      <c r="J559" s="20"/>
      <c r="K559" s="20"/>
      <c r="L559" s="22"/>
      <c r="M559" s="20"/>
      <c r="N559" s="20"/>
      <c r="O559" s="20"/>
      <c r="P559" s="20"/>
      <c r="Q559" s="20"/>
    </row>
    <row r="560" spans="1:19" ht="15.75" customHeight="1">
      <c r="A560" s="153"/>
      <c r="B560" s="150"/>
      <c r="C560" s="20"/>
      <c r="D560" s="20"/>
      <c r="E560" s="20"/>
      <c r="F560" s="20"/>
      <c r="G560" s="21"/>
      <c r="H560" s="20"/>
      <c r="I560" s="22"/>
      <c r="J560" s="20"/>
      <c r="K560" s="20"/>
      <c r="L560" s="22"/>
      <c r="M560" s="20"/>
      <c r="N560" s="20"/>
      <c r="O560" s="20"/>
      <c r="P560" s="20"/>
      <c r="Q560" s="20"/>
    </row>
    <row r="561" spans="1:17" ht="15.75" customHeight="1">
      <c r="A561" s="154"/>
      <c r="B561" s="150"/>
      <c r="C561" s="22"/>
      <c r="D561" s="20"/>
      <c r="E561" s="20"/>
      <c r="F561" s="20"/>
      <c r="G561" s="21"/>
      <c r="H561" s="20"/>
      <c r="I561" s="22"/>
      <c r="J561" s="20"/>
      <c r="K561" s="20"/>
      <c r="L561" s="22"/>
      <c r="M561" s="20"/>
      <c r="N561" s="20"/>
      <c r="O561" s="21"/>
      <c r="P561" s="20"/>
      <c r="Q561" s="20"/>
    </row>
    <row r="562" spans="1:17" ht="15.75" customHeight="1">
      <c r="A562" s="152"/>
      <c r="B562" s="150"/>
      <c r="C562" s="20"/>
      <c r="D562" s="20"/>
      <c r="E562" s="20"/>
      <c r="F562" s="20"/>
      <c r="G562" s="21"/>
      <c r="H562" s="20"/>
      <c r="I562" s="22"/>
      <c r="J562" s="20"/>
      <c r="K562" s="20"/>
      <c r="L562" s="22"/>
      <c r="M562" s="20"/>
      <c r="N562" s="20"/>
      <c r="O562" s="20"/>
      <c r="P562" s="20"/>
      <c r="Q562" s="20"/>
    </row>
    <row r="563" spans="1:17" ht="15.75" customHeight="1">
      <c r="A563" s="152"/>
      <c r="B563" s="150"/>
      <c r="C563" s="20"/>
      <c r="D563" s="20"/>
      <c r="E563" s="20"/>
      <c r="F563" s="20"/>
      <c r="G563" s="21"/>
      <c r="H563" s="20"/>
      <c r="I563" s="22"/>
      <c r="J563" s="20"/>
      <c r="K563" s="20"/>
      <c r="L563" s="22"/>
      <c r="M563" s="20"/>
      <c r="N563" s="20"/>
      <c r="O563" s="20"/>
      <c r="P563" s="20"/>
      <c r="Q563" s="20"/>
    </row>
    <row r="564" spans="1:17" ht="15.75" customHeight="1">
      <c r="A564" s="152"/>
      <c r="B564" s="150"/>
      <c r="C564" s="20"/>
      <c r="D564" s="20"/>
      <c r="E564" s="20"/>
      <c r="F564" s="20"/>
      <c r="G564" s="21"/>
      <c r="H564" s="20"/>
      <c r="I564" s="22"/>
      <c r="J564" s="20"/>
      <c r="K564" s="20"/>
      <c r="L564" s="22"/>
      <c r="M564" s="20"/>
      <c r="N564" s="20"/>
      <c r="O564" s="20"/>
      <c r="P564" s="20"/>
      <c r="Q564" s="20"/>
    </row>
    <row r="565" spans="1:17" ht="15.75" customHeight="1">
      <c r="A565" s="152"/>
      <c r="B565" s="150"/>
      <c r="C565" s="20"/>
      <c r="D565" s="20"/>
      <c r="E565" s="20"/>
      <c r="F565" s="20"/>
      <c r="G565" s="21"/>
      <c r="H565" s="20"/>
      <c r="I565" s="22"/>
      <c r="J565" s="20"/>
      <c r="K565" s="20"/>
      <c r="L565" s="22"/>
      <c r="M565" s="20"/>
      <c r="N565" s="20"/>
      <c r="O565" s="20"/>
      <c r="P565" s="20"/>
      <c r="Q565" s="20"/>
    </row>
    <row r="566" spans="1:17" ht="15.75" customHeight="1">
      <c r="A566" s="152"/>
      <c r="B566" s="150"/>
      <c r="C566" s="20"/>
      <c r="D566" s="20"/>
      <c r="E566" s="20"/>
      <c r="F566" s="20"/>
      <c r="G566" s="21"/>
      <c r="H566" s="20"/>
      <c r="I566" s="22"/>
      <c r="J566" s="20"/>
      <c r="K566" s="20"/>
      <c r="L566" s="22"/>
      <c r="M566" s="20"/>
      <c r="N566" s="20"/>
      <c r="O566" s="20"/>
      <c r="P566" s="20"/>
      <c r="Q566" s="20"/>
    </row>
    <row r="567" spans="1:17" ht="15.75" customHeight="1">
      <c r="A567" s="152"/>
      <c r="B567" s="150"/>
      <c r="C567" s="20"/>
      <c r="D567" s="20"/>
      <c r="E567" s="20"/>
      <c r="F567" s="20"/>
      <c r="G567" s="21"/>
      <c r="H567" s="20"/>
      <c r="I567" s="22"/>
      <c r="J567" s="20"/>
      <c r="K567" s="20"/>
      <c r="L567" s="22"/>
      <c r="M567" s="20"/>
      <c r="N567" s="20"/>
      <c r="O567" s="20"/>
      <c r="P567" s="20"/>
      <c r="Q567" s="20"/>
    </row>
    <row r="568" spans="1:17" ht="15.75" customHeight="1">
      <c r="A568" s="152"/>
      <c r="B568" s="150"/>
      <c r="C568" s="20"/>
      <c r="D568" s="20"/>
      <c r="E568" s="20"/>
      <c r="F568" s="20"/>
      <c r="G568" s="21"/>
      <c r="H568" s="20"/>
      <c r="I568" s="22"/>
      <c r="J568" s="20"/>
      <c r="K568" s="20"/>
      <c r="L568" s="22"/>
      <c r="M568" s="20"/>
      <c r="N568" s="20"/>
      <c r="O568" s="20"/>
      <c r="P568" s="20"/>
      <c r="Q568" s="20"/>
    </row>
    <row r="569" spans="1:17" ht="15.75" customHeight="1">
      <c r="A569" s="152"/>
      <c r="B569" s="150"/>
      <c r="C569" s="20"/>
      <c r="D569" s="20"/>
      <c r="E569" s="20"/>
      <c r="F569" s="20"/>
      <c r="G569" s="21"/>
      <c r="H569" s="20"/>
      <c r="I569" s="22"/>
      <c r="J569" s="20"/>
      <c r="K569" s="20"/>
      <c r="L569" s="22"/>
      <c r="M569" s="20"/>
      <c r="N569" s="20"/>
      <c r="O569" s="20"/>
      <c r="P569" s="20"/>
      <c r="Q569" s="20"/>
    </row>
    <row r="570" spans="1:17" ht="15.75" customHeight="1">
      <c r="A570" s="152"/>
      <c r="B570" s="150"/>
      <c r="C570" s="20"/>
      <c r="D570" s="20"/>
      <c r="E570" s="20"/>
      <c r="F570" s="20"/>
      <c r="G570" s="21"/>
      <c r="H570" s="20"/>
      <c r="I570" s="22"/>
      <c r="J570" s="20"/>
      <c r="K570" s="20"/>
      <c r="L570" s="22"/>
      <c r="M570" s="20"/>
      <c r="N570" s="20"/>
      <c r="O570" s="20"/>
      <c r="P570" s="20"/>
      <c r="Q570" s="20"/>
    </row>
    <row r="571" spans="1:17" ht="15.75" customHeight="1">
      <c r="A571" s="152"/>
      <c r="B571" s="150"/>
      <c r="C571" s="20"/>
      <c r="D571" s="20"/>
      <c r="E571" s="20"/>
      <c r="F571" s="20"/>
      <c r="G571" s="21"/>
      <c r="H571" s="20"/>
      <c r="I571" s="22"/>
      <c r="J571" s="20"/>
      <c r="K571" s="20"/>
      <c r="L571" s="22"/>
      <c r="M571" s="20"/>
      <c r="N571" s="20"/>
      <c r="O571" s="20"/>
      <c r="P571" s="20"/>
      <c r="Q571" s="20"/>
    </row>
    <row r="572" spans="1:17" ht="15.75" customHeight="1">
      <c r="A572" s="152"/>
      <c r="B572" s="150"/>
      <c r="C572" s="20"/>
      <c r="D572" s="20"/>
      <c r="E572" s="20"/>
      <c r="F572" s="20"/>
      <c r="G572" s="21"/>
      <c r="H572" s="20"/>
      <c r="I572" s="22"/>
      <c r="J572" s="20"/>
      <c r="K572" s="20"/>
      <c r="L572" s="22"/>
      <c r="M572" s="20"/>
      <c r="N572" s="20"/>
      <c r="O572" s="20"/>
      <c r="P572" s="20"/>
      <c r="Q572" s="20"/>
    </row>
    <row r="573" spans="1:17" ht="15.75" customHeight="1">
      <c r="A573" s="152"/>
      <c r="B573" s="150"/>
      <c r="C573" s="20"/>
      <c r="D573" s="20"/>
      <c r="E573" s="20"/>
      <c r="F573" s="20"/>
      <c r="G573" s="21"/>
      <c r="H573" s="20"/>
      <c r="I573" s="22"/>
      <c r="J573" s="20"/>
      <c r="K573" s="20"/>
      <c r="L573" s="22"/>
      <c r="M573" s="20"/>
      <c r="N573" s="20"/>
      <c r="O573" s="20"/>
      <c r="P573" s="20"/>
      <c r="Q573" s="20"/>
    </row>
    <row r="574" spans="1:17" ht="15.75" customHeight="1">
      <c r="A574" s="152"/>
      <c r="B574" s="150"/>
      <c r="C574" s="20"/>
      <c r="D574" s="20"/>
      <c r="E574" s="20"/>
      <c r="F574" s="20"/>
      <c r="G574" s="21"/>
      <c r="H574" s="20"/>
      <c r="I574" s="22"/>
      <c r="J574" s="20"/>
      <c r="K574" s="20"/>
      <c r="L574" s="22"/>
      <c r="M574" s="20"/>
      <c r="N574" s="20"/>
      <c r="O574" s="20"/>
      <c r="P574" s="20"/>
      <c r="Q574" s="20"/>
    </row>
    <row r="575" spans="1:17" ht="15.75" customHeight="1">
      <c r="A575" s="152"/>
      <c r="B575" s="150"/>
      <c r="C575" s="20"/>
      <c r="D575" s="20"/>
      <c r="E575" s="20"/>
      <c r="F575" s="20"/>
      <c r="G575" s="21"/>
      <c r="H575" s="20"/>
      <c r="I575" s="22"/>
      <c r="J575" s="20"/>
      <c r="K575" s="20"/>
      <c r="L575" s="22"/>
      <c r="M575" s="20"/>
      <c r="N575" s="20"/>
      <c r="O575" s="20"/>
      <c r="P575" s="20"/>
      <c r="Q575" s="20"/>
    </row>
    <row r="576" spans="1:17" ht="15.75" customHeight="1">
      <c r="A576" s="152"/>
      <c r="B576" s="150"/>
      <c r="C576" s="20"/>
      <c r="D576" s="20"/>
      <c r="E576" s="20"/>
      <c r="F576" s="20"/>
      <c r="G576" s="21"/>
      <c r="H576" s="20"/>
      <c r="I576" s="22"/>
      <c r="J576" s="20"/>
      <c r="K576" s="20"/>
      <c r="L576" s="22"/>
      <c r="M576" s="20"/>
      <c r="N576" s="20"/>
      <c r="O576" s="20"/>
      <c r="P576" s="20"/>
      <c r="Q576" s="20"/>
    </row>
    <row r="577" spans="1:17" ht="15.75" customHeight="1">
      <c r="A577" s="152"/>
      <c r="B577" s="150"/>
      <c r="C577" s="20"/>
      <c r="D577" s="20"/>
      <c r="E577" s="20"/>
      <c r="F577" s="20"/>
      <c r="G577" s="21"/>
      <c r="H577" s="20"/>
      <c r="I577" s="22"/>
      <c r="J577" s="20"/>
      <c r="K577" s="20"/>
      <c r="L577" s="22"/>
      <c r="M577" s="20"/>
      <c r="N577" s="20"/>
      <c r="O577" s="20"/>
      <c r="P577" s="20"/>
      <c r="Q577" s="20"/>
    </row>
    <row r="578" spans="1:17" ht="15.75" customHeight="1">
      <c r="A578" s="152"/>
      <c r="B578" s="150"/>
      <c r="C578" s="20"/>
      <c r="D578" s="20"/>
      <c r="E578" s="20"/>
      <c r="F578" s="20"/>
      <c r="G578" s="21"/>
      <c r="H578" s="20"/>
      <c r="I578" s="22"/>
      <c r="J578" s="20"/>
      <c r="K578" s="20"/>
      <c r="L578" s="22"/>
      <c r="M578" s="20"/>
      <c r="N578" s="20"/>
      <c r="O578" s="20"/>
      <c r="P578" s="20"/>
      <c r="Q578" s="20"/>
    </row>
    <row r="579" spans="1:17" ht="15.75" customHeight="1">
      <c r="A579" s="152"/>
      <c r="B579" s="150"/>
      <c r="C579" s="20"/>
      <c r="D579" s="20"/>
      <c r="E579" s="20"/>
      <c r="F579" s="20"/>
      <c r="G579" s="21"/>
      <c r="H579" s="20"/>
      <c r="I579" s="22"/>
      <c r="J579" s="20"/>
      <c r="K579" s="20"/>
      <c r="L579" s="22"/>
      <c r="M579" s="20"/>
      <c r="N579" s="20"/>
      <c r="O579" s="20"/>
      <c r="P579" s="20"/>
      <c r="Q579" s="20"/>
    </row>
    <row r="580" spans="1:17" ht="15.75" customHeight="1">
      <c r="A580" s="152"/>
      <c r="B580" s="150"/>
      <c r="C580" s="20"/>
      <c r="D580" s="20"/>
      <c r="E580" s="20"/>
      <c r="F580" s="20"/>
      <c r="G580" s="21"/>
      <c r="H580" s="20"/>
      <c r="I580" s="22"/>
      <c r="J580" s="20"/>
      <c r="K580" s="20"/>
      <c r="L580" s="22"/>
      <c r="M580" s="20"/>
      <c r="N580" s="20"/>
      <c r="O580" s="20"/>
      <c r="P580" s="20"/>
      <c r="Q580" s="20"/>
    </row>
    <row r="581" spans="1:17" ht="15.75" customHeight="1">
      <c r="A581" s="152"/>
      <c r="B581" s="150"/>
      <c r="C581" s="20"/>
      <c r="D581" s="20"/>
      <c r="E581" s="20"/>
      <c r="F581" s="20"/>
      <c r="G581" s="21"/>
      <c r="H581" s="20"/>
      <c r="I581" s="22"/>
      <c r="J581" s="20"/>
      <c r="K581" s="20"/>
      <c r="L581" s="22"/>
      <c r="M581" s="20"/>
      <c r="N581" s="20"/>
      <c r="O581" s="20"/>
      <c r="P581" s="20"/>
      <c r="Q581" s="20"/>
    </row>
    <row r="582" spans="1:17" ht="15.75" customHeight="1">
      <c r="A582" s="152"/>
      <c r="B582" s="150"/>
      <c r="C582" s="20"/>
      <c r="D582" s="20"/>
      <c r="E582" s="20"/>
      <c r="F582" s="20"/>
      <c r="G582" s="21"/>
      <c r="H582" s="20"/>
      <c r="I582" s="22"/>
      <c r="J582" s="20"/>
      <c r="K582" s="20"/>
      <c r="L582" s="22"/>
      <c r="M582" s="20"/>
      <c r="N582" s="20"/>
      <c r="O582" s="20"/>
      <c r="P582" s="20"/>
      <c r="Q582" s="20"/>
    </row>
    <row r="583" spans="1:17" ht="15.75" customHeight="1">
      <c r="A583" s="152"/>
      <c r="B583" s="150"/>
      <c r="C583" s="20"/>
      <c r="D583" s="20"/>
      <c r="E583" s="20"/>
      <c r="F583" s="20"/>
      <c r="G583" s="21"/>
      <c r="H583" s="20"/>
      <c r="I583" s="22"/>
      <c r="J583" s="20"/>
      <c r="K583" s="20"/>
      <c r="L583" s="22"/>
      <c r="M583" s="20"/>
      <c r="N583" s="20"/>
      <c r="O583" s="20"/>
      <c r="P583" s="20"/>
      <c r="Q583" s="20"/>
    </row>
    <row r="584" spans="1:17" ht="15.75" customHeight="1">
      <c r="A584" s="152"/>
      <c r="B584" s="150"/>
      <c r="C584" s="20"/>
      <c r="D584" s="20"/>
      <c r="E584" s="20"/>
      <c r="F584" s="20"/>
      <c r="G584" s="21"/>
      <c r="H584" s="20"/>
      <c r="I584" s="22"/>
      <c r="J584" s="20"/>
      <c r="K584" s="20"/>
      <c r="L584" s="22"/>
      <c r="M584" s="20"/>
      <c r="N584" s="20"/>
      <c r="O584" s="20"/>
      <c r="P584" s="20"/>
      <c r="Q584" s="20"/>
    </row>
    <row r="585" spans="1:17" ht="15.75" customHeight="1">
      <c r="A585" s="152"/>
      <c r="B585" s="150"/>
      <c r="C585" s="20"/>
      <c r="D585" s="20"/>
      <c r="E585" s="20"/>
      <c r="F585" s="20"/>
      <c r="G585" s="21"/>
      <c r="H585" s="20"/>
      <c r="I585" s="22"/>
      <c r="J585" s="20"/>
      <c r="K585" s="20"/>
      <c r="L585" s="22"/>
      <c r="M585" s="20"/>
      <c r="N585" s="20"/>
      <c r="O585" s="20"/>
      <c r="P585" s="20"/>
      <c r="Q585" s="20"/>
    </row>
    <row r="586" spans="1:17" ht="15.75" customHeight="1">
      <c r="A586" s="152"/>
      <c r="B586" s="150"/>
      <c r="C586" s="20"/>
      <c r="D586" s="20"/>
      <c r="E586" s="20"/>
      <c r="F586" s="20"/>
      <c r="G586" s="21"/>
      <c r="H586" s="20"/>
      <c r="I586" s="22"/>
      <c r="J586" s="20"/>
      <c r="K586" s="20"/>
      <c r="L586" s="22"/>
      <c r="M586" s="20"/>
      <c r="N586" s="20"/>
      <c r="O586" s="20"/>
      <c r="P586" s="20"/>
      <c r="Q586" s="20"/>
    </row>
    <row r="587" spans="1:17" ht="15.75" customHeight="1">
      <c r="A587" s="152"/>
      <c r="B587" s="150"/>
      <c r="C587" s="20"/>
      <c r="D587" s="20"/>
      <c r="E587" s="20"/>
      <c r="F587" s="20"/>
      <c r="G587" s="21"/>
      <c r="H587" s="20"/>
      <c r="I587" s="22"/>
      <c r="J587" s="20"/>
      <c r="K587" s="20"/>
      <c r="L587" s="22"/>
      <c r="M587" s="20"/>
      <c r="N587" s="20"/>
      <c r="O587" s="20"/>
      <c r="P587" s="20"/>
      <c r="Q587" s="20"/>
    </row>
    <row r="588" spans="1:17" ht="15.75" customHeight="1">
      <c r="A588" s="152"/>
      <c r="B588" s="150"/>
      <c r="C588" s="20"/>
      <c r="D588" s="20"/>
      <c r="E588" s="20"/>
      <c r="F588" s="20"/>
      <c r="G588" s="21"/>
      <c r="H588" s="20"/>
      <c r="I588" s="22"/>
      <c r="J588" s="20"/>
      <c r="K588" s="20"/>
      <c r="L588" s="22"/>
      <c r="M588" s="20"/>
      <c r="N588" s="20"/>
      <c r="O588" s="20"/>
      <c r="P588" s="20"/>
      <c r="Q588" s="20"/>
    </row>
    <row r="589" spans="1:17" ht="15.75" customHeight="1">
      <c r="A589" s="152"/>
      <c r="B589" s="150"/>
      <c r="C589" s="20"/>
      <c r="D589" s="20"/>
      <c r="E589" s="20"/>
      <c r="F589" s="20"/>
      <c r="G589" s="21"/>
      <c r="H589" s="20"/>
      <c r="I589" s="22"/>
      <c r="J589" s="20"/>
      <c r="K589" s="20"/>
      <c r="L589" s="22"/>
      <c r="M589" s="20"/>
      <c r="N589" s="20"/>
      <c r="O589" s="20"/>
      <c r="P589" s="20"/>
      <c r="Q589" s="20"/>
    </row>
    <row r="590" spans="1:17" ht="15.75" customHeight="1">
      <c r="A590" s="152"/>
      <c r="B590" s="150"/>
      <c r="C590" s="20"/>
      <c r="D590" s="20"/>
      <c r="E590" s="20"/>
      <c r="F590" s="20"/>
      <c r="G590" s="21"/>
      <c r="H590" s="20"/>
      <c r="I590" s="22"/>
      <c r="J590" s="20"/>
      <c r="K590" s="20"/>
      <c r="L590" s="22"/>
      <c r="M590" s="20"/>
      <c r="N590" s="20"/>
      <c r="O590" s="20"/>
      <c r="P590" s="20"/>
      <c r="Q590" s="20"/>
    </row>
    <row r="591" spans="1:17" ht="15.75" customHeight="1">
      <c r="A591" s="152"/>
      <c r="B591" s="150"/>
      <c r="C591" s="20"/>
      <c r="D591" s="20"/>
      <c r="E591" s="20"/>
      <c r="F591" s="20"/>
      <c r="G591" s="21"/>
      <c r="H591" s="20"/>
      <c r="I591" s="22"/>
      <c r="J591" s="20"/>
      <c r="K591" s="20"/>
      <c r="L591" s="22"/>
      <c r="M591" s="20"/>
      <c r="N591" s="20"/>
      <c r="O591" s="20"/>
      <c r="P591" s="20"/>
      <c r="Q591" s="20"/>
    </row>
    <row r="592" spans="1:17" ht="15.75" customHeight="1">
      <c r="A592" s="152"/>
      <c r="B592" s="150"/>
      <c r="C592" s="20"/>
      <c r="D592" s="20"/>
      <c r="E592" s="20"/>
      <c r="F592" s="20"/>
      <c r="G592" s="21"/>
      <c r="H592" s="20"/>
      <c r="I592" s="22"/>
      <c r="J592" s="20"/>
      <c r="K592" s="20"/>
      <c r="L592" s="22"/>
      <c r="M592" s="20"/>
      <c r="N592" s="20"/>
      <c r="O592" s="20"/>
      <c r="P592" s="20"/>
      <c r="Q592" s="20"/>
    </row>
    <row r="593" spans="1:17" ht="15.75" customHeight="1">
      <c r="A593" s="152"/>
      <c r="B593" s="150"/>
      <c r="C593" s="20"/>
      <c r="D593" s="20"/>
      <c r="E593" s="20"/>
      <c r="F593" s="20"/>
      <c r="G593" s="21"/>
      <c r="H593" s="20"/>
      <c r="I593" s="22"/>
      <c r="J593" s="20"/>
      <c r="K593" s="20"/>
      <c r="L593" s="22"/>
      <c r="M593" s="20"/>
      <c r="N593" s="20"/>
      <c r="O593" s="20"/>
      <c r="P593" s="20"/>
      <c r="Q593" s="20"/>
    </row>
    <row r="594" spans="1:17" ht="15.75" customHeight="1">
      <c r="A594" s="152"/>
      <c r="B594" s="150"/>
      <c r="C594" s="20"/>
      <c r="D594" s="20"/>
      <c r="E594" s="20"/>
      <c r="F594" s="20"/>
      <c r="G594" s="21"/>
      <c r="H594" s="20"/>
      <c r="I594" s="22"/>
      <c r="J594" s="20"/>
      <c r="K594" s="20"/>
      <c r="L594" s="22"/>
      <c r="M594" s="20"/>
      <c r="N594" s="20"/>
      <c r="O594" s="20"/>
      <c r="P594" s="20"/>
      <c r="Q594" s="20"/>
    </row>
    <row r="595" spans="1:17" ht="15.75" customHeight="1">
      <c r="A595" s="152"/>
      <c r="B595" s="150"/>
      <c r="C595" s="20"/>
      <c r="D595" s="20"/>
      <c r="E595" s="20"/>
      <c r="F595" s="20"/>
      <c r="G595" s="21"/>
      <c r="H595" s="20"/>
      <c r="I595" s="22"/>
      <c r="J595" s="20"/>
      <c r="K595" s="20"/>
      <c r="L595" s="22"/>
      <c r="M595" s="20"/>
      <c r="N595" s="20"/>
      <c r="O595" s="20"/>
      <c r="P595" s="20"/>
      <c r="Q595" s="20"/>
    </row>
    <row r="596" spans="1:17" ht="15.75" customHeight="1">
      <c r="A596" s="152"/>
      <c r="B596" s="150"/>
      <c r="C596" s="20"/>
      <c r="D596" s="20"/>
      <c r="E596" s="20"/>
      <c r="F596" s="20"/>
      <c r="G596" s="21"/>
      <c r="H596" s="20"/>
      <c r="I596" s="22"/>
      <c r="J596" s="20"/>
      <c r="K596" s="20"/>
      <c r="L596" s="22"/>
      <c r="M596" s="20"/>
      <c r="N596" s="20"/>
      <c r="O596" s="20"/>
      <c r="P596" s="20"/>
      <c r="Q596" s="20"/>
    </row>
    <row r="597" spans="1:17" ht="15.75" customHeight="1">
      <c r="A597" s="152"/>
      <c r="B597" s="150"/>
      <c r="C597" s="20"/>
      <c r="D597" s="20"/>
      <c r="E597" s="20"/>
      <c r="F597" s="20"/>
      <c r="G597" s="21"/>
      <c r="H597" s="20"/>
      <c r="I597" s="22"/>
      <c r="J597" s="20"/>
      <c r="K597" s="20"/>
      <c r="L597" s="22"/>
      <c r="M597" s="20"/>
      <c r="N597" s="20"/>
      <c r="O597" s="20"/>
      <c r="P597" s="20"/>
      <c r="Q597" s="20"/>
    </row>
    <row r="598" spans="1:17" ht="15.75" customHeight="1">
      <c r="A598" s="152"/>
      <c r="B598" s="150"/>
      <c r="C598" s="20"/>
      <c r="D598" s="20"/>
      <c r="E598" s="20"/>
      <c r="F598" s="20"/>
      <c r="G598" s="21"/>
      <c r="H598" s="20"/>
      <c r="I598" s="22"/>
      <c r="J598" s="20"/>
      <c r="K598" s="20"/>
      <c r="L598" s="22"/>
      <c r="M598" s="20"/>
      <c r="N598" s="20"/>
      <c r="O598" s="20"/>
      <c r="P598" s="20"/>
      <c r="Q598" s="20"/>
    </row>
    <row r="599" spans="1:17" ht="15.75" customHeight="1">
      <c r="A599" s="152"/>
      <c r="B599" s="150"/>
      <c r="C599" s="20"/>
      <c r="D599" s="20"/>
      <c r="E599" s="20"/>
      <c r="F599" s="20"/>
      <c r="G599" s="21"/>
      <c r="H599" s="20"/>
      <c r="I599" s="22"/>
      <c r="J599" s="20"/>
      <c r="K599" s="20"/>
      <c r="L599" s="22"/>
      <c r="M599" s="20"/>
      <c r="N599" s="20"/>
      <c r="O599" s="20"/>
      <c r="P599" s="20"/>
      <c r="Q599" s="20"/>
    </row>
    <row r="600" spans="1:17" ht="15.75" customHeight="1">
      <c r="A600" s="152"/>
      <c r="B600" s="150"/>
      <c r="C600" s="20"/>
      <c r="D600" s="20"/>
      <c r="E600" s="20"/>
      <c r="F600" s="20"/>
      <c r="G600" s="21"/>
      <c r="H600" s="20"/>
      <c r="I600" s="22"/>
      <c r="J600" s="20"/>
      <c r="K600" s="20"/>
      <c r="L600" s="22"/>
      <c r="M600" s="20"/>
      <c r="N600" s="20"/>
      <c r="O600" s="20"/>
      <c r="P600" s="20"/>
      <c r="Q600" s="20"/>
    </row>
    <row r="601" spans="1:17" ht="15" customHeight="1">
      <c r="A601" s="152"/>
      <c r="B601" s="155"/>
    </row>
    <row r="602" spans="1:17" ht="15" customHeight="1">
      <c r="A602" s="152"/>
      <c r="B602" s="155"/>
    </row>
    <row r="603" spans="1:17" ht="15" customHeight="1">
      <c r="A603" s="152"/>
      <c r="B603" s="155"/>
    </row>
    <row r="604" spans="1:17" ht="15" customHeight="1">
      <c r="A604" s="152"/>
      <c r="B604" s="155"/>
    </row>
    <row r="605" spans="1:17" ht="15" customHeight="1">
      <c r="A605" s="152"/>
      <c r="B605" s="155"/>
    </row>
    <row r="606" spans="1:17" ht="15" customHeight="1">
      <c r="A606" s="152"/>
      <c r="B606" s="155"/>
    </row>
    <row r="607" spans="1:17" ht="15" customHeight="1">
      <c r="A607" s="152"/>
      <c r="B607" s="155"/>
    </row>
    <row r="608" spans="1:17" ht="15" customHeight="1">
      <c r="A608" s="152"/>
      <c r="B608" s="155"/>
    </row>
    <row r="609" spans="1:2" ht="15" customHeight="1">
      <c r="A609" s="152"/>
      <c r="B609" s="155"/>
    </row>
    <row r="610" spans="1:2" ht="15" customHeight="1">
      <c r="A610" s="152"/>
      <c r="B610" s="155"/>
    </row>
    <row r="611" spans="1:2" ht="15" customHeight="1">
      <c r="A611" s="152"/>
      <c r="B611" s="155"/>
    </row>
    <row r="612" spans="1:2" ht="15" customHeight="1">
      <c r="A612" s="152"/>
      <c r="B612" s="155"/>
    </row>
    <row r="613" spans="1:2" ht="15" customHeight="1">
      <c r="A613" s="152"/>
      <c r="B613" s="155"/>
    </row>
    <row r="614" spans="1:2" ht="15" customHeight="1">
      <c r="A614" s="152"/>
      <c r="B614" s="155"/>
    </row>
    <row r="615" spans="1:2" ht="15" customHeight="1">
      <c r="A615" s="152"/>
      <c r="B615" s="155"/>
    </row>
    <row r="616" spans="1:2" ht="15" customHeight="1">
      <c r="A616" s="152"/>
      <c r="B616" s="155"/>
    </row>
    <row r="617" spans="1:2" ht="15" customHeight="1">
      <c r="A617" s="152"/>
      <c r="B617" s="155"/>
    </row>
    <row r="618" spans="1:2" ht="15" customHeight="1">
      <c r="A618" s="152"/>
      <c r="B618" s="155"/>
    </row>
    <row r="619" spans="1:2" ht="15" customHeight="1">
      <c r="A619" s="152"/>
      <c r="B619" s="155"/>
    </row>
    <row r="620" spans="1:2" ht="15" customHeight="1">
      <c r="A620" s="152"/>
      <c r="B620" s="155"/>
    </row>
    <row r="621" spans="1:2" ht="15" customHeight="1">
      <c r="A621" s="152"/>
      <c r="B621" s="155"/>
    </row>
    <row r="622" spans="1:2" ht="15" customHeight="1">
      <c r="A622" s="152"/>
      <c r="B622" s="155"/>
    </row>
    <row r="623" spans="1:2" ht="15" customHeight="1">
      <c r="A623" s="152"/>
      <c r="B623" s="155"/>
    </row>
    <row r="624" spans="1:2" ht="15" customHeight="1">
      <c r="A624" s="152"/>
      <c r="B624" s="155"/>
    </row>
    <row r="625" spans="1:2" ht="15" customHeight="1">
      <c r="A625" s="152"/>
      <c r="B625" s="155"/>
    </row>
    <row r="626" spans="1:2" ht="15" customHeight="1">
      <c r="A626" s="152"/>
      <c r="B626" s="155"/>
    </row>
    <row r="627" spans="1:2" ht="15" customHeight="1">
      <c r="A627" s="152"/>
      <c r="B627" s="155"/>
    </row>
    <row r="628" spans="1:2" ht="15" customHeight="1">
      <c r="A628" s="152"/>
      <c r="B628" s="155"/>
    </row>
    <row r="629" spans="1:2" ht="15" customHeight="1">
      <c r="A629" s="152"/>
      <c r="B629" s="155"/>
    </row>
    <row r="630" spans="1:2" ht="15" customHeight="1">
      <c r="A630" s="152"/>
      <c r="B630" s="155"/>
    </row>
    <row r="631" spans="1:2" ht="15" customHeight="1">
      <c r="A631" s="152"/>
      <c r="B631" s="155"/>
    </row>
    <row r="632" spans="1:2" ht="15" customHeight="1">
      <c r="A632" s="152"/>
      <c r="B632" s="155"/>
    </row>
    <row r="633" spans="1:2" ht="15" customHeight="1">
      <c r="A633" s="152"/>
      <c r="B633" s="155"/>
    </row>
    <row r="634" spans="1:2" ht="15" customHeight="1">
      <c r="A634" s="152"/>
      <c r="B634" s="155"/>
    </row>
    <row r="635" spans="1:2" ht="15" customHeight="1">
      <c r="A635" s="152"/>
      <c r="B635" s="155"/>
    </row>
    <row r="636" spans="1:2" ht="15" customHeight="1">
      <c r="A636" s="152"/>
      <c r="B636" s="155"/>
    </row>
    <row r="637" spans="1:2" ht="15" customHeight="1">
      <c r="A637" s="152"/>
      <c r="B637" s="155"/>
    </row>
    <row r="638" spans="1:2" ht="15" customHeight="1">
      <c r="A638" s="152"/>
      <c r="B638" s="155"/>
    </row>
    <row r="639" spans="1:2" ht="15" customHeight="1">
      <c r="A639" s="152"/>
      <c r="B639" s="155"/>
    </row>
    <row r="640" spans="1:2" ht="15" customHeight="1">
      <c r="A640" s="152"/>
      <c r="B640" s="155"/>
    </row>
    <row r="641" spans="1:2" ht="15" customHeight="1">
      <c r="A641" s="152"/>
      <c r="B641" s="155"/>
    </row>
    <row r="642" spans="1:2" ht="15" customHeight="1">
      <c r="A642" s="152"/>
      <c r="B642" s="155"/>
    </row>
    <row r="643" spans="1:2" ht="15" customHeight="1">
      <c r="A643" s="152"/>
      <c r="B643" s="155"/>
    </row>
    <row r="644" spans="1:2" ht="15" customHeight="1">
      <c r="A644" s="152"/>
      <c r="B644" s="155"/>
    </row>
    <row r="645" spans="1:2" ht="15" customHeight="1">
      <c r="A645" s="152"/>
      <c r="B645" s="155"/>
    </row>
    <row r="646" spans="1:2" ht="15" customHeight="1">
      <c r="A646" s="152"/>
      <c r="B646" s="155"/>
    </row>
    <row r="647" spans="1:2" ht="15" customHeight="1">
      <c r="A647" s="152"/>
      <c r="B647" s="155"/>
    </row>
    <row r="648" spans="1:2" ht="15" customHeight="1">
      <c r="A648" s="152"/>
      <c r="B648" s="155"/>
    </row>
    <row r="649" spans="1:2" ht="15" customHeight="1">
      <c r="A649" s="152"/>
      <c r="B649" s="155"/>
    </row>
    <row r="650" spans="1:2" ht="15" customHeight="1">
      <c r="A650" s="152"/>
      <c r="B650" s="155"/>
    </row>
    <row r="651" spans="1:2" ht="15" customHeight="1">
      <c r="A651" s="152"/>
      <c r="B651" s="155"/>
    </row>
    <row r="652" spans="1:2" ht="15" customHeight="1">
      <c r="A652" s="152"/>
      <c r="B652" s="155"/>
    </row>
    <row r="653" spans="1:2" ht="15" customHeight="1">
      <c r="A653" s="152"/>
      <c r="B653" s="155"/>
    </row>
    <row r="654" spans="1:2" ht="15" customHeight="1">
      <c r="A654" s="152"/>
      <c r="B654" s="155"/>
    </row>
    <row r="655" spans="1:2" ht="15" customHeight="1">
      <c r="A655" s="152"/>
      <c r="B655" s="155"/>
    </row>
    <row r="656" spans="1:2" ht="15" customHeight="1">
      <c r="A656" s="152"/>
      <c r="B656" s="155"/>
    </row>
    <row r="657" spans="1:2" ht="15" customHeight="1">
      <c r="A657" s="152"/>
      <c r="B657" s="155"/>
    </row>
    <row r="658" spans="1:2" ht="15" customHeight="1">
      <c r="A658" s="152"/>
      <c r="B658" s="155"/>
    </row>
    <row r="659" spans="1:2" ht="15" customHeight="1">
      <c r="A659" s="152"/>
      <c r="B659" s="155"/>
    </row>
    <row r="660" spans="1:2" ht="15" customHeight="1">
      <c r="A660" s="152"/>
      <c r="B660" s="155"/>
    </row>
    <row r="661" spans="1:2" ht="15" customHeight="1">
      <c r="A661" s="152"/>
      <c r="B661" s="155"/>
    </row>
    <row r="662" spans="1:2" ht="15" customHeight="1">
      <c r="A662" s="152"/>
      <c r="B662" s="155"/>
    </row>
    <row r="663" spans="1:2" ht="15" customHeight="1">
      <c r="A663" s="152"/>
      <c r="B663" s="155"/>
    </row>
    <row r="664" spans="1:2" ht="15" customHeight="1">
      <c r="A664" s="152"/>
      <c r="B664" s="155"/>
    </row>
    <row r="665" spans="1:2" ht="15" customHeight="1">
      <c r="A665" s="152"/>
      <c r="B665" s="155"/>
    </row>
    <row r="666" spans="1:2" ht="15" customHeight="1">
      <c r="A666" s="152"/>
      <c r="B666" s="155"/>
    </row>
    <row r="667" spans="1:2" ht="15" customHeight="1">
      <c r="A667" s="152"/>
      <c r="B667" s="155"/>
    </row>
    <row r="668" spans="1:2" ht="15" customHeight="1">
      <c r="A668" s="152"/>
      <c r="B668" s="155"/>
    </row>
    <row r="669" spans="1:2" ht="15" customHeight="1">
      <c r="A669" s="152"/>
      <c r="B669" s="155"/>
    </row>
    <row r="670" spans="1:2" ht="15" customHeight="1">
      <c r="A670" s="152"/>
      <c r="B670" s="155"/>
    </row>
    <row r="671" spans="1:2" ht="15" customHeight="1">
      <c r="A671" s="152"/>
      <c r="B671" s="155"/>
    </row>
    <row r="672" spans="1:2" ht="15" customHeight="1">
      <c r="A672" s="152"/>
      <c r="B672" s="155"/>
    </row>
    <row r="673" spans="1:2" ht="15" customHeight="1">
      <c r="A673" s="152"/>
      <c r="B673" s="155"/>
    </row>
    <row r="674" spans="1:2" ht="15" customHeight="1">
      <c r="A674" s="152"/>
      <c r="B674" s="155"/>
    </row>
    <row r="675" spans="1:2" ht="15" customHeight="1">
      <c r="A675" s="152"/>
      <c r="B675" s="155"/>
    </row>
    <row r="676" spans="1:2" ht="15" customHeight="1">
      <c r="A676" s="152"/>
      <c r="B676" s="155"/>
    </row>
    <row r="677" spans="1:2" ht="15" customHeight="1">
      <c r="A677" s="152"/>
      <c r="B677" s="155"/>
    </row>
    <row r="678" spans="1:2" ht="15" customHeight="1">
      <c r="A678" s="152"/>
      <c r="B678" s="155"/>
    </row>
    <row r="679" spans="1:2" ht="15" customHeight="1">
      <c r="A679" s="152"/>
      <c r="B679" s="155"/>
    </row>
    <row r="680" spans="1:2" ht="15" customHeight="1">
      <c r="A680" s="152"/>
      <c r="B680" s="155"/>
    </row>
    <row r="681" spans="1:2" ht="15" customHeight="1">
      <c r="A681" s="152"/>
      <c r="B681" s="155"/>
    </row>
    <row r="682" spans="1:2" ht="15" customHeight="1">
      <c r="A682" s="152"/>
      <c r="B682" s="155"/>
    </row>
    <row r="683" spans="1:2" ht="15" customHeight="1">
      <c r="A683" s="152"/>
      <c r="B683" s="155"/>
    </row>
    <row r="684" spans="1:2" ht="15" customHeight="1">
      <c r="A684" s="152"/>
      <c r="B684" s="155"/>
    </row>
    <row r="685" spans="1:2" ht="15" customHeight="1">
      <c r="A685" s="152"/>
      <c r="B685" s="155"/>
    </row>
    <row r="686" spans="1:2" ht="15" customHeight="1">
      <c r="A686" s="152"/>
      <c r="B686" s="155"/>
    </row>
    <row r="687" spans="1:2" ht="15" customHeight="1">
      <c r="A687" s="152"/>
      <c r="B687" s="155"/>
    </row>
    <row r="688" spans="1:2" ht="15" customHeight="1">
      <c r="A688" s="152"/>
      <c r="B688" s="155"/>
    </row>
    <row r="689" spans="1:2" ht="15" customHeight="1">
      <c r="A689" s="152"/>
      <c r="B689" s="155"/>
    </row>
    <row r="690" spans="1:2" ht="15" customHeight="1">
      <c r="A690" s="152"/>
      <c r="B690" s="155"/>
    </row>
    <row r="691" spans="1:2" ht="15" customHeight="1">
      <c r="A691" s="152"/>
      <c r="B691" s="155"/>
    </row>
    <row r="692" spans="1:2" ht="15" customHeight="1">
      <c r="A692" s="152"/>
      <c r="B692" s="155"/>
    </row>
    <row r="693" spans="1:2" ht="15" customHeight="1">
      <c r="A693" s="152"/>
      <c r="B693" s="155"/>
    </row>
    <row r="694" spans="1:2" ht="15" customHeight="1">
      <c r="A694" s="152"/>
      <c r="B694" s="155"/>
    </row>
    <row r="695" spans="1:2" ht="15" customHeight="1">
      <c r="A695" s="152"/>
      <c r="B695" s="155"/>
    </row>
    <row r="696" spans="1:2" ht="15" customHeight="1">
      <c r="A696" s="152"/>
      <c r="B696" s="155"/>
    </row>
    <row r="697" spans="1:2" ht="15" customHeight="1">
      <c r="A697" s="152"/>
      <c r="B697" s="155"/>
    </row>
    <row r="698" spans="1:2" ht="15" customHeight="1">
      <c r="A698" s="152"/>
      <c r="B698" s="155"/>
    </row>
    <row r="699" spans="1:2" ht="15" customHeight="1">
      <c r="A699" s="152"/>
      <c r="B699" s="155"/>
    </row>
    <row r="700" spans="1:2" ht="15" customHeight="1">
      <c r="A700" s="152"/>
      <c r="B700" s="155"/>
    </row>
    <row r="701" spans="1:2" ht="15" customHeight="1">
      <c r="A701" s="152"/>
      <c r="B701" s="155"/>
    </row>
    <row r="702" spans="1:2" ht="15" customHeight="1">
      <c r="A702" s="152"/>
      <c r="B702" s="155"/>
    </row>
    <row r="703" spans="1:2" ht="15" customHeight="1">
      <c r="A703" s="152"/>
      <c r="B703" s="155"/>
    </row>
    <row r="704" spans="1:2" ht="15" customHeight="1">
      <c r="A704" s="152"/>
      <c r="B704" s="155"/>
    </row>
    <row r="705" spans="1:2" ht="15" customHeight="1">
      <c r="A705" s="152"/>
      <c r="B705" s="155"/>
    </row>
    <row r="706" spans="1:2" ht="15" customHeight="1">
      <c r="A706" s="152"/>
      <c r="B706" s="155"/>
    </row>
    <row r="707" spans="1:2" ht="15" customHeight="1">
      <c r="A707" s="152"/>
      <c r="B707" s="155"/>
    </row>
    <row r="708" spans="1:2" ht="15" customHeight="1">
      <c r="A708" s="152"/>
      <c r="B708" s="155"/>
    </row>
    <row r="709" spans="1:2" ht="15" customHeight="1">
      <c r="A709" s="152"/>
      <c r="B709" s="155"/>
    </row>
    <row r="710" spans="1:2" ht="15" customHeight="1">
      <c r="A710" s="152"/>
      <c r="B710" s="155"/>
    </row>
    <row r="711" spans="1:2" ht="15" customHeight="1">
      <c r="A711" s="152"/>
      <c r="B711" s="155"/>
    </row>
    <row r="712" spans="1:2" ht="15" customHeight="1">
      <c r="A712" s="152"/>
      <c r="B712" s="155"/>
    </row>
    <row r="713" spans="1:2" ht="15" customHeight="1">
      <c r="A713" s="152"/>
      <c r="B713" s="155"/>
    </row>
    <row r="714" spans="1:2" ht="15" customHeight="1">
      <c r="A714" s="152"/>
      <c r="B714" s="155"/>
    </row>
    <row r="715" spans="1:2" ht="15" customHeight="1">
      <c r="A715" s="152"/>
      <c r="B715" s="155"/>
    </row>
    <row r="716" spans="1:2" ht="15" customHeight="1">
      <c r="A716" s="152"/>
      <c r="B716" s="155"/>
    </row>
    <row r="717" spans="1:2" ht="15" customHeight="1">
      <c r="A717" s="152"/>
      <c r="B717" s="155"/>
    </row>
    <row r="718" spans="1:2" ht="15" customHeight="1">
      <c r="A718" s="152"/>
      <c r="B718" s="155"/>
    </row>
    <row r="719" spans="1:2" ht="15" customHeight="1">
      <c r="A719" s="152"/>
      <c r="B719" s="155"/>
    </row>
    <row r="720" spans="1:2" ht="15" customHeight="1">
      <c r="A720" s="152"/>
      <c r="B720" s="155"/>
    </row>
    <row r="721" spans="1:2" ht="15" customHeight="1">
      <c r="A721" s="152"/>
      <c r="B721" s="155"/>
    </row>
    <row r="722" spans="1:2" ht="15" customHeight="1">
      <c r="A722" s="152"/>
      <c r="B722" s="155"/>
    </row>
    <row r="723" spans="1:2" ht="15" customHeight="1">
      <c r="A723" s="152"/>
      <c r="B723" s="155"/>
    </row>
    <row r="724" spans="1:2" ht="15" customHeight="1">
      <c r="A724" s="152"/>
      <c r="B724" s="155"/>
    </row>
    <row r="725" spans="1:2" ht="15" customHeight="1">
      <c r="A725" s="152"/>
      <c r="B725" s="155"/>
    </row>
    <row r="726" spans="1:2" ht="15" customHeight="1">
      <c r="A726" s="152"/>
      <c r="B726" s="155"/>
    </row>
    <row r="727" spans="1:2" ht="15" customHeight="1">
      <c r="A727" s="152"/>
      <c r="B727" s="155"/>
    </row>
    <row r="728" spans="1:2" ht="15" customHeight="1">
      <c r="A728" s="152"/>
      <c r="B728" s="155"/>
    </row>
    <row r="729" spans="1:2" ht="15" customHeight="1">
      <c r="A729" s="152"/>
      <c r="B729" s="155"/>
    </row>
    <row r="730" spans="1:2" ht="15" customHeight="1">
      <c r="A730" s="152"/>
      <c r="B730" s="155"/>
    </row>
    <row r="731" spans="1:2" ht="15" customHeight="1">
      <c r="A731" s="152"/>
      <c r="B731" s="155"/>
    </row>
    <row r="732" spans="1:2" ht="15" customHeight="1">
      <c r="A732" s="152"/>
      <c r="B732" s="155"/>
    </row>
    <row r="733" spans="1:2" ht="15" customHeight="1">
      <c r="A733" s="152"/>
      <c r="B733" s="155"/>
    </row>
    <row r="734" spans="1:2" ht="15" customHeight="1">
      <c r="A734" s="152"/>
      <c r="B734" s="155"/>
    </row>
    <row r="735" spans="1:2" ht="15" customHeight="1">
      <c r="A735" s="152"/>
      <c r="B735" s="155"/>
    </row>
    <row r="736" spans="1:2" ht="15" customHeight="1">
      <c r="A736" s="152"/>
      <c r="B736" s="155"/>
    </row>
    <row r="737" spans="1:2" ht="15" customHeight="1">
      <c r="A737" s="149"/>
      <c r="B737" s="155"/>
    </row>
    <row r="738" spans="1:2" ht="15" customHeight="1">
      <c r="A738" s="152"/>
      <c r="B738" s="155"/>
    </row>
    <row r="739" spans="1:2" ht="15" customHeight="1">
      <c r="A739" s="152"/>
      <c r="B739" s="155"/>
    </row>
    <row r="740" spans="1:2" ht="15" customHeight="1">
      <c r="A740" s="152"/>
      <c r="B740" s="155"/>
    </row>
    <row r="741" spans="1:2" ht="15" customHeight="1">
      <c r="A741" s="152"/>
      <c r="B741" s="155"/>
    </row>
    <row r="742" spans="1:2" ht="15" customHeight="1">
      <c r="A742" s="152"/>
      <c r="B742" s="155"/>
    </row>
    <row r="743" spans="1:2" ht="15" customHeight="1">
      <c r="A743" s="152"/>
      <c r="B743" s="155"/>
    </row>
    <row r="744" spans="1:2" ht="15" customHeight="1">
      <c r="A744" s="152"/>
      <c r="B744" s="155"/>
    </row>
    <row r="745" spans="1:2" ht="15" customHeight="1">
      <c r="A745" s="152"/>
      <c r="B745" s="155"/>
    </row>
    <row r="746" spans="1:2" ht="15" customHeight="1">
      <c r="A746" s="152"/>
      <c r="B746" s="155"/>
    </row>
    <row r="747" spans="1:2" ht="15" customHeight="1">
      <c r="A747" s="152"/>
      <c r="B747" s="155"/>
    </row>
    <row r="748" spans="1:2" ht="15" customHeight="1">
      <c r="A748" s="152"/>
      <c r="B748" s="155"/>
    </row>
    <row r="749" spans="1:2" ht="15" customHeight="1">
      <c r="A749" s="152"/>
      <c r="B749" s="155"/>
    </row>
    <row r="750" spans="1:2" ht="15" customHeight="1">
      <c r="A750" s="152"/>
      <c r="B750" s="155"/>
    </row>
    <row r="751" spans="1:2" ht="15" customHeight="1">
      <c r="A751" s="152"/>
      <c r="B751" s="155"/>
    </row>
    <row r="752" spans="1:2" ht="15" customHeight="1">
      <c r="A752" s="152"/>
      <c r="B752" s="155"/>
    </row>
    <row r="753" spans="1:2" ht="15" customHeight="1">
      <c r="A753" s="152"/>
      <c r="B753" s="155"/>
    </row>
    <row r="754" spans="1:2" ht="15" customHeight="1">
      <c r="A754" s="152"/>
      <c r="B754" s="155"/>
    </row>
    <row r="755" spans="1:2" ht="15" customHeight="1">
      <c r="A755" s="152"/>
      <c r="B755" s="155"/>
    </row>
    <row r="756" spans="1:2" ht="15" customHeight="1">
      <c r="A756" s="152"/>
      <c r="B756" s="155"/>
    </row>
    <row r="757" spans="1:2" ht="15" customHeight="1">
      <c r="A757" s="152"/>
      <c r="B757" s="155"/>
    </row>
    <row r="758" spans="1:2" ht="15" customHeight="1">
      <c r="A758" s="152"/>
      <c r="B758" s="155"/>
    </row>
    <row r="759" spans="1:2" ht="15" customHeight="1">
      <c r="A759" s="152"/>
      <c r="B759" s="155"/>
    </row>
    <row r="760" spans="1:2" ht="15" customHeight="1">
      <c r="A760" s="152"/>
      <c r="B760" s="155"/>
    </row>
    <row r="761" spans="1:2" ht="15" customHeight="1">
      <c r="A761" s="152"/>
      <c r="B761" s="155"/>
    </row>
    <row r="762" spans="1:2" ht="15" customHeight="1">
      <c r="A762" s="152"/>
      <c r="B762" s="155"/>
    </row>
    <row r="763" spans="1:2" ht="15" customHeight="1">
      <c r="A763" s="152"/>
      <c r="B763" s="155"/>
    </row>
    <row r="764" spans="1:2" ht="15" customHeight="1">
      <c r="A764" s="152"/>
      <c r="B764" s="155"/>
    </row>
    <row r="765" spans="1:2" ht="15" customHeight="1">
      <c r="A765" s="152"/>
      <c r="B765" s="155"/>
    </row>
    <row r="766" spans="1:2" ht="15" customHeight="1">
      <c r="A766" s="152"/>
      <c r="B766" s="155"/>
    </row>
    <row r="767" spans="1:2" ht="15" customHeight="1">
      <c r="A767" s="152"/>
      <c r="B767" s="155"/>
    </row>
    <row r="768" spans="1:2" ht="15" customHeight="1">
      <c r="A768" s="152"/>
      <c r="B768" s="155"/>
    </row>
    <row r="769" spans="1:2" ht="15" customHeight="1">
      <c r="A769" s="152"/>
      <c r="B769" s="155"/>
    </row>
    <row r="770" spans="1:2" ht="15" customHeight="1">
      <c r="A770" s="152"/>
      <c r="B770" s="155"/>
    </row>
    <row r="771" spans="1:2" ht="15" customHeight="1">
      <c r="A771" s="152"/>
      <c r="B771" s="155"/>
    </row>
    <row r="772" spans="1:2" ht="15" customHeight="1">
      <c r="A772" s="152"/>
      <c r="B772" s="155"/>
    </row>
    <row r="773" spans="1:2" ht="15" customHeight="1">
      <c r="A773" s="152"/>
      <c r="B773" s="155"/>
    </row>
    <row r="774" spans="1:2" ht="15" customHeight="1">
      <c r="A774" s="152"/>
      <c r="B774" s="155"/>
    </row>
    <row r="775" spans="1:2" ht="15" customHeight="1">
      <c r="A775" s="152"/>
      <c r="B775" s="155"/>
    </row>
    <row r="776" spans="1:2" ht="15" customHeight="1">
      <c r="A776" s="152"/>
      <c r="B776" s="155"/>
    </row>
    <row r="777" spans="1:2" ht="15" customHeight="1">
      <c r="A777" s="152"/>
      <c r="B777" s="155"/>
    </row>
    <row r="778" spans="1:2" ht="15" customHeight="1">
      <c r="A778" s="152"/>
      <c r="B778" s="155"/>
    </row>
    <row r="779" spans="1:2" ht="15" customHeight="1">
      <c r="A779" s="152"/>
      <c r="B779" s="155"/>
    </row>
    <row r="780" spans="1:2" ht="15" customHeight="1">
      <c r="A780" s="152"/>
      <c r="B780" s="155"/>
    </row>
    <row r="781" spans="1:2" ht="15" customHeight="1">
      <c r="A781" s="152"/>
      <c r="B781" s="155"/>
    </row>
    <row r="782" spans="1:2" ht="15" customHeight="1">
      <c r="A782" s="152"/>
      <c r="B782" s="155"/>
    </row>
    <row r="783" spans="1:2" ht="15" customHeight="1">
      <c r="A783" s="152"/>
      <c r="B783" s="155"/>
    </row>
    <row r="784" spans="1:2" ht="15" customHeight="1">
      <c r="A784" s="152"/>
      <c r="B784" s="155"/>
    </row>
    <row r="785" spans="1:2" ht="15" customHeight="1">
      <c r="A785" s="152"/>
      <c r="B785" s="155"/>
    </row>
    <row r="786" spans="1:2" ht="15" customHeight="1">
      <c r="A786" s="152"/>
      <c r="B786" s="155"/>
    </row>
    <row r="787" spans="1:2" ht="15" customHeight="1">
      <c r="A787" s="152"/>
      <c r="B787" s="155"/>
    </row>
    <row r="788" spans="1:2" ht="15" customHeight="1">
      <c r="A788" s="152"/>
      <c r="B788" s="155"/>
    </row>
    <row r="789" spans="1:2" ht="15" customHeight="1">
      <c r="A789" s="152"/>
      <c r="B789" s="155"/>
    </row>
    <row r="790" spans="1:2" ht="15" customHeight="1">
      <c r="A790" s="152"/>
      <c r="B790" s="155"/>
    </row>
    <row r="791" spans="1:2" ht="15" customHeight="1">
      <c r="A791" s="152"/>
      <c r="B791" s="155"/>
    </row>
    <row r="792" spans="1:2" ht="15" customHeight="1">
      <c r="A792" s="152"/>
      <c r="B792" s="155"/>
    </row>
    <row r="793" spans="1:2" ht="15" customHeight="1">
      <c r="A793" s="152"/>
      <c r="B793" s="155"/>
    </row>
    <row r="794" spans="1:2" ht="15" customHeight="1">
      <c r="A794" s="152"/>
      <c r="B794" s="155"/>
    </row>
    <row r="795" spans="1:2" ht="15" customHeight="1">
      <c r="A795" s="152"/>
      <c r="B795" s="155"/>
    </row>
    <row r="796" spans="1:2" ht="15" customHeight="1">
      <c r="A796" s="152"/>
      <c r="B796" s="155"/>
    </row>
    <row r="797" spans="1:2" ht="15" customHeight="1">
      <c r="A797" s="152"/>
      <c r="B797" s="155"/>
    </row>
    <row r="798" spans="1:2" ht="15" customHeight="1">
      <c r="A798" s="152"/>
      <c r="B798" s="155"/>
    </row>
    <row r="799" spans="1:2" ht="15" customHeight="1">
      <c r="A799" s="152"/>
      <c r="B799" s="155"/>
    </row>
    <row r="800" spans="1:2" ht="15" customHeight="1">
      <c r="A800" s="152"/>
      <c r="B800" s="155"/>
    </row>
    <row r="801" spans="1:2" ht="15" customHeight="1">
      <c r="A801" s="152"/>
      <c r="B801" s="155"/>
    </row>
    <row r="802" spans="1:2" ht="15" customHeight="1">
      <c r="A802" s="152"/>
      <c r="B802" s="155"/>
    </row>
    <row r="803" spans="1:2" ht="15" customHeight="1">
      <c r="A803" s="152"/>
      <c r="B803" s="155"/>
    </row>
    <row r="804" spans="1:2" ht="15" customHeight="1">
      <c r="A804" s="152"/>
      <c r="B804" s="155"/>
    </row>
    <row r="805" spans="1:2" ht="15" customHeight="1">
      <c r="A805" s="152"/>
      <c r="B805" s="155"/>
    </row>
    <row r="806" spans="1:2" ht="15" customHeight="1">
      <c r="A806" s="152"/>
      <c r="B806" s="155"/>
    </row>
    <row r="807" spans="1:2" ht="15" customHeight="1">
      <c r="A807" s="152"/>
      <c r="B807" s="155"/>
    </row>
    <row r="808" spans="1:2" ht="15" customHeight="1">
      <c r="A808" s="152"/>
      <c r="B808" s="155"/>
    </row>
    <row r="809" spans="1:2" ht="15" customHeight="1">
      <c r="A809" s="152"/>
      <c r="B809" s="155"/>
    </row>
    <row r="810" spans="1:2" ht="15" customHeight="1">
      <c r="A810" s="152"/>
      <c r="B810" s="155"/>
    </row>
    <row r="811" spans="1:2" ht="15" customHeight="1">
      <c r="A811" s="152"/>
      <c r="B811" s="155"/>
    </row>
    <row r="812" spans="1:2" ht="15" customHeight="1">
      <c r="A812" s="152"/>
      <c r="B812" s="155"/>
    </row>
    <row r="813" spans="1:2" ht="15" customHeight="1">
      <c r="A813" s="152"/>
      <c r="B813" s="155"/>
    </row>
    <row r="814" spans="1:2" ht="15" customHeight="1">
      <c r="A814" s="152"/>
      <c r="B814" s="155"/>
    </row>
    <row r="815" spans="1:2" ht="15" customHeight="1">
      <c r="A815" s="152"/>
      <c r="B815" s="155"/>
    </row>
    <row r="816" spans="1:2" ht="15" customHeight="1">
      <c r="A816" s="152"/>
      <c r="B816" s="155"/>
    </row>
    <row r="817" spans="1:2" ht="15" customHeight="1">
      <c r="A817" s="152"/>
      <c r="B817" s="155"/>
    </row>
    <row r="818" spans="1:2" ht="15" customHeight="1">
      <c r="A818" s="152"/>
      <c r="B818" s="155"/>
    </row>
    <row r="819" spans="1:2" ht="15" customHeight="1">
      <c r="A819" s="152"/>
      <c r="B819" s="155"/>
    </row>
    <row r="820" spans="1:2" ht="15" customHeight="1">
      <c r="A820" s="152"/>
      <c r="B820" s="155"/>
    </row>
    <row r="821" spans="1:2" ht="15" customHeight="1">
      <c r="A821" s="152"/>
      <c r="B821" s="155"/>
    </row>
    <row r="822" spans="1:2" ht="15" customHeight="1">
      <c r="A822" s="152"/>
      <c r="B822" s="155"/>
    </row>
    <row r="823" spans="1:2" ht="15" customHeight="1">
      <c r="A823" s="152"/>
      <c r="B823" s="155"/>
    </row>
    <row r="824" spans="1:2" ht="15" customHeight="1">
      <c r="A824" s="152"/>
      <c r="B824" s="155"/>
    </row>
    <row r="825" spans="1:2" ht="15" customHeight="1">
      <c r="A825" s="152"/>
      <c r="B825" s="155"/>
    </row>
    <row r="826" spans="1:2" ht="15" customHeight="1">
      <c r="A826" s="149"/>
      <c r="B826" s="155"/>
    </row>
    <row r="827" spans="1:2" ht="15" customHeight="1">
      <c r="A827" s="149"/>
      <c r="B827" s="155"/>
    </row>
    <row r="828" spans="1:2" ht="15" customHeight="1">
      <c r="A828" s="149"/>
      <c r="B828" s="155"/>
    </row>
    <row r="829" spans="1:2" ht="15" customHeight="1">
      <c r="A829" s="149"/>
      <c r="B829" s="155"/>
    </row>
    <row r="830" spans="1:2" ht="15" customHeight="1">
      <c r="A830" s="149"/>
      <c r="B830" s="155"/>
    </row>
    <row r="831" spans="1:2" ht="15" customHeight="1">
      <c r="A831" s="149"/>
      <c r="B831" s="155"/>
    </row>
    <row r="832" spans="1:2" ht="15" customHeight="1">
      <c r="A832" s="149"/>
      <c r="B832" s="155"/>
    </row>
    <row r="833" spans="1:2" ht="15" customHeight="1">
      <c r="A833" s="149"/>
      <c r="B833" s="155"/>
    </row>
    <row r="834" spans="1:2" ht="15" customHeight="1">
      <c r="A834" s="149"/>
      <c r="B834" s="155"/>
    </row>
    <row r="835" spans="1:2" ht="15" customHeight="1">
      <c r="A835" s="149"/>
      <c r="B835" s="155"/>
    </row>
    <row r="836" spans="1:2" ht="15" customHeight="1">
      <c r="A836" s="149"/>
      <c r="B836" s="155"/>
    </row>
    <row r="837" spans="1:2" ht="15" customHeight="1">
      <c r="A837" s="149"/>
      <c r="B837" s="155"/>
    </row>
    <row r="838" spans="1:2" ht="15" customHeight="1">
      <c r="A838" s="149"/>
      <c r="B838" s="155"/>
    </row>
    <row r="839" spans="1:2" ht="15" customHeight="1">
      <c r="A839" s="149"/>
      <c r="B839" s="155"/>
    </row>
    <row r="840" spans="1:2" ht="15" customHeight="1">
      <c r="A840" s="149"/>
      <c r="B840" s="155"/>
    </row>
    <row r="841" spans="1:2" ht="15" customHeight="1">
      <c r="A841" s="149"/>
      <c r="B841" s="155"/>
    </row>
    <row r="842" spans="1:2" ht="15" customHeight="1">
      <c r="A842" s="149"/>
      <c r="B842" s="155"/>
    </row>
    <row r="843" spans="1:2" ht="15" customHeight="1">
      <c r="A843" s="149"/>
      <c r="B843" s="155"/>
    </row>
    <row r="844" spans="1:2" ht="15" customHeight="1">
      <c r="A844" s="149"/>
      <c r="B844" s="155"/>
    </row>
    <row r="845" spans="1:2" ht="15" customHeight="1">
      <c r="A845" s="149"/>
      <c r="B845" s="155"/>
    </row>
    <row r="846" spans="1:2" ht="15" customHeight="1">
      <c r="A846" s="149"/>
      <c r="B846" s="155"/>
    </row>
    <row r="847" spans="1:2" ht="15" customHeight="1">
      <c r="A847" s="149"/>
      <c r="B847" s="155"/>
    </row>
    <row r="848" spans="1:2" ht="15" customHeight="1">
      <c r="A848" s="149"/>
      <c r="B848" s="155"/>
    </row>
    <row r="849" spans="1:2" ht="15" customHeight="1">
      <c r="A849" s="149"/>
      <c r="B849" s="155"/>
    </row>
    <row r="850" spans="1:2" ht="15" customHeight="1">
      <c r="A850" s="149"/>
      <c r="B850" s="155"/>
    </row>
    <row r="851" spans="1:2" ht="15" customHeight="1">
      <c r="A851" s="149"/>
      <c r="B851" s="155"/>
    </row>
    <row r="852" spans="1:2" ht="15" customHeight="1">
      <c r="A852" s="149"/>
      <c r="B852" s="155"/>
    </row>
    <row r="853" spans="1:2" ht="15" customHeight="1">
      <c r="A853" s="149"/>
      <c r="B853" s="155"/>
    </row>
    <row r="854" spans="1:2" ht="15" customHeight="1">
      <c r="A854" s="149"/>
      <c r="B854" s="155"/>
    </row>
    <row r="855" spans="1:2" ht="15" customHeight="1">
      <c r="A855" s="149"/>
      <c r="B855" s="155"/>
    </row>
    <row r="856" spans="1:2" ht="15" customHeight="1">
      <c r="A856" s="149"/>
      <c r="B856" s="155"/>
    </row>
    <row r="857" spans="1:2" ht="15" customHeight="1">
      <c r="A857" s="149"/>
      <c r="B857" s="155"/>
    </row>
    <row r="858" spans="1:2" ht="15" customHeight="1">
      <c r="A858" s="149"/>
      <c r="B858" s="155"/>
    </row>
    <row r="859" spans="1:2" ht="15" customHeight="1">
      <c r="A859" s="149"/>
      <c r="B859" s="155"/>
    </row>
    <row r="860" spans="1:2" ht="15" customHeight="1">
      <c r="A860" s="149"/>
      <c r="B860" s="155"/>
    </row>
    <row r="861" spans="1:2" ht="15" customHeight="1">
      <c r="A861" s="149"/>
      <c r="B861" s="155"/>
    </row>
    <row r="862" spans="1:2" ht="15" customHeight="1">
      <c r="A862" s="149"/>
      <c r="B862" s="155"/>
    </row>
    <row r="863" spans="1:2" ht="15" customHeight="1">
      <c r="A863" s="149"/>
      <c r="B863" s="155"/>
    </row>
    <row r="864" spans="1:2" ht="15" customHeight="1">
      <c r="A864" s="149"/>
      <c r="B864" s="155"/>
    </row>
    <row r="865" spans="1:2" ht="15" customHeight="1">
      <c r="A865" s="149"/>
      <c r="B865" s="155"/>
    </row>
    <row r="866" spans="1:2" ht="15" customHeight="1">
      <c r="A866" s="149"/>
      <c r="B866" s="155"/>
    </row>
    <row r="867" spans="1:2" ht="15" customHeight="1">
      <c r="A867" s="149"/>
      <c r="B867" s="155"/>
    </row>
    <row r="868" spans="1:2" ht="15" customHeight="1">
      <c r="A868" s="149"/>
      <c r="B868" s="155"/>
    </row>
    <row r="869" spans="1:2" ht="15" customHeight="1">
      <c r="A869" s="149"/>
      <c r="B869" s="155"/>
    </row>
    <row r="870" spans="1:2" ht="15" customHeight="1">
      <c r="A870" s="149"/>
      <c r="B870" s="155"/>
    </row>
    <row r="871" spans="1:2" ht="15" customHeight="1">
      <c r="A871" s="149"/>
      <c r="B871" s="155"/>
    </row>
    <row r="872" spans="1:2" ht="15" customHeight="1">
      <c r="A872" s="149"/>
      <c r="B872" s="155"/>
    </row>
    <row r="873" spans="1:2" ht="15" customHeight="1">
      <c r="A873" s="149"/>
      <c r="B873" s="155"/>
    </row>
    <row r="874" spans="1:2" ht="15" customHeight="1">
      <c r="A874" s="149"/>
      <c r="B874" s="155"/>
    </row>
    <row r="875" spans="1:2" ht="15" customHeight="1">
      <c r="A875" s="149"/>
      <c r="B875" s="155"/>
    </row>
    <row r="876" spans="1:2" ht="15" customHeight="1">
      <c r="A876" s="149"/>
      <c r="B876" s="155"/>
    </row>
    <row r="877" spans="1:2" ht="15" customHeight="1">
      <c r="A877" s="149"/>
      <c r="B877" s="155"/>
    </row>
    <row r="878" spans="1:2" ht="15" customHeight="1">
      <c r="A878" s="149"/>
      <c r="B878" s="155"/>
    </row>
    <row r="879" spans="1:2" ht="15" customHeight="1">
      <c r="A879" s="149"/>
      <c r="B879" s="155"/>
    </row>
    <row r="880" spans="1:2" ht="15" customHeight="1">
      <c r="A880" s="149"/>
      <c r="B880" s="155"/>
    </row>
    <row r="881" spans="1:2" ht="15" customHeight="1">
      <c r="A881" s="149"/>
      <c r="B881" s="155"/>
    </row>
    <row r="882" spans="1:2" ht="15" customHeight="1">
      <c r="A882" s="149"/>
      <c r="B882" s="155"/>
    </row>
    <row r="883" spans="1:2" ht="15" customHeight="1">
      <c r="A883" s="149"/>
      <c r="B883" s="155"/>
    </row>
    <row r="884" spans="1:2" ht="15" customHeight="1">
      <c r="A884" s="149"/>
      <c r="B884" s="155"/>
    </row>
    <row r="885" spans="1:2" ht="15" customHeight="1">
      <c r="A885" s="149"/>
      <c r="B885" s="155"/>
    </row>
    <row r="886" spans="1:2" ht="15" customHeight="1">
      <c r="A886" s="149"/>
      <c r="B886" s="155"/>
    </row>
    <row r="887" spans="1:2" ht="15" customHeight="1">
      <c r="A887" s="149"/>
      <c r="B887" s="155"/>
    </row>
    <row r="888" spans="1:2" ht="15" customHeight="1">
      <c r="A888" s="149"/>
      <c r="B888" s="155"/>
    </row>
    <row r="889" spans="1:2" ht="15" customHeight="1">
      <c r="A889" s="149"/>
      <c r="B889" s="155"/>
    </row>
    <row r="890" spans="1:2" ht="15" customHeight="1">
      <c r="A890" s="149"/>
      <c r="B890" s="155"/>
    </row>
    <row r="891" spans="1:2" ht="15" customHeight="1">
      <c r="A891" s="149"/>
      <c r="B891" s="155"/>
    </row>
    <row r="892" spans="1:2" ht="15" customHeight="1">
      <c r="A892" s="149"/>
      <c r="B892" s="155"/>
    </row>
    <row r="893" spans="1:2" ht="15" customHeight="1">
      <c r="A893" s="149"/>
      <c r="B893" s="155"/>
    </row>
    <row r="894" spans="1:2" ht="15" customHeight="1">
      <c r="A894" s="149"/>
      <c r="B894" s="155"/>
    </row>
    <row r="895" spans="1:2" ht="15" customHeight="1">
      <c r="A895" s="149"/>
      <c r="B895" s="155"/>
    </row>
    <row r="896" spans="1:2" ht="15" customHeight="1">
      <c r="A896" s="149"/>
      <c r="B896" s="155"/>
    </row>
    <row r="897" spans="1:2" ht="15" customHeight="1">
      <c r="A897" s="149"/>
      <c r="B897" s="155"/>
    </row>
    <row r="898" spans="1:2" ht="15" customHeight="1">
      <c r="A898" s="149"/>
      <c r="B898" s="155"/>
    </row>
    <row r="899" spans="1:2" ht="15" customHeight="1">
      <c r="A899" s="149"/>
      <c r="B899" s="155"/>
    </row>
    <row r="900" spans="1:2" ht="15" customHeight="1">
      <c r="A900" s="149"/>
      <c r="B900" s="155"/>
    </row>
    <row r="901" spans="1:2" ht="15" customHeight="1">
      <c r="A901" s="149"/>
      <c r="B901" s="155"/>
    </row>
    <row r="902" spans="1:2" ht="15" customHeight="1">
      <c r="A902" s="149"/>
      <c r="B902" s="155"/>
    </row>
    <row r="903" spans="1:2" ht="15" customHeight="1">
      <c r="A903" s="149"/>
      <c r="B903" s="155"/>
    </row>
    <row r="904" spans="1:2" ht="15" customHeight="1">
      <c r="A904" s="149"/>
      <c r="B904" s="155"/>
    </row>
    <row r="905" spans="1:2" ht="15" customHeight="1">
      <c r="A905" s="149"/>
      <c r="B905" s="155"/>
    </row>
    <row r="906" spans="1:2" ht="15" customHeight="1">
      <c r="A906" s="149"/>
      <c r="B906" s="155"/>
    </row>
    <row r="907" spans="1:2" ht="15" customHeight="1">
      <c r="A907" s="149"/>
      <c r="B907" s="155"/>
    </row>
    <row r="908" spans="1:2" ht="15" customHeight="1">
      <c r="A908" s="149"/>
      <c r="B908" s="155"/>
    </row>
    <row r="909" spans="1:2" ht="15" customHeight="1">
      <c r="A909" s="149"/>
      <c r="B909" s="155"/>
    </row>
    <row r="910" spans="1:2" ht="15" customHeight="1">
      <c r="A910" s="149"/>
      <c r="B910" s="155"/>
    </row>
    <row r="911" spans="1:2" ht="15" customHeight="1">
      <c r="A911" s="149"/>
      <c r="B911" s="155"/>
    </row>
    <row r="912" spans="1:2" ht="15" customHeight="1">
      <c r="A912" s="149"/>
      <c r="B912" s="155"/>
    </row>
    <row r="913" spans="1:2" ht="15" customHeight="1">
      <c r="A913" s="149"/>
      <c r="B913" s="155"/>
    </row>
    <row r="914" spans="1:2" ht="15" customHeight="1">
      <c r="A914" s="149"/>
      <c r="B914" s="155"/>
    </row>
    <row r="915" spans="1:2" ht="15" customHeight="1">
      <c r="A915" s="149"/>
      <c r="B915" s="155"/>
    </row>
    <row r="916" spans="1:2" ht="15" customHeight="1">
      <c r="A916" s="149"/>
      <c r="B916" s="155"/>
    </row>
    <row r="917" spans="1:2" ht="15" customHeight="1">
      <c r="A917" s="149"/>
      <c r="B917" s="155"/>
    </row>
    <row r="918" spans="1:2" ht="15" customHeight="1">
      <c r="A918" s="149"/>
      <c r="B918" s="155"/>
    </row>
    <row r="919" spans="1:2" ht="15" customHeight="1">
      <c r="A919" s="149"/>
      <c r="B919" s="155"/>
    </row>
    <row r="920" spans="1:2" ht="15" customHeight="1">
      <c r="A920" s="149"/>
      <c r="B920" s="155"/>
    </row>
    <row r="921" spans="1:2" ht="15" customHeight="1">
      <c r="A921" s="149"/>
      <c r="B921" s="155"/>
    </row>
    <row r="922" spans="1:2" ht="15" customHeight="1">
      <c r="A922" s="149"/>
      <c r="B922" s="155"/>
    </row>
    <row r="923" spans="1:2" ht="15" customHeight="1">
      <c r="A923" s="149"/>
      <c r="B923" s="155"/>
    </row>
    <row r="924" spans="1:2" ht="15" customHeight="1">
      <c r="A924" s="149"/>
      <c r="B924" s="155"/>
    </row>
    <row r="925" spans="1:2" ht="15" customHeight="1">
      <c r="A925" s="149"/>
      <c r="B925" s="155"/>
    </row>
    <row r="926" spans="1:2" ht="15" customHeight="1">
      <c r="A926" s="149"/>
      <c r="B926" s="155"/>
    </row>
    <row r="927" spans="1:2" ht="15" customHeight="1">
      <c r="A927" s="149"/>
      <c r="B927" s="155"/>
    </row>
    <row r="928" spans="1:2" ht="15" customHeight="1">
      <c r="A928" s="149"/>
      <c r="B928" s="155"/>
    </row>
    <row r="929" spans="1:2" ht="15" customHeight="1">
      <c r="A929" s="149"/>
      <c r="B929" s="155"/>
    </row>
    <row r="930" spans="1:2" ht="15" customHeight="1">
      <c r="A930" s="149"/>
      <c r="B930" s="155"/>
    </row>
    <row r="931" spans="1:2" ht="15" customHeight="1">
      <c r="A931" s="149"/>
      <c r="B931" s="155"/>
    </row>
    <row r="932" spans="1:2" ht="15" customHeight="1">
      <c r="A932" s="149"/>
      <c r="B932" s="155"/>
    </row>
    <row r="933" spans="1:2" ht="15" customHeight="1">
      <c r="A933" s="149"/>
      <c r="B933" s="155"/>
    </row>
    <row r="934" spans="1:2" ht="15" customHeight="1">
      <c r="A934" s="149"/>
      <c r="B934" s="155"/>
    </row>
    <row r="935" spans="1:2" ht="15" customHeight="1">
      <c r="A935" s="149"/>
      <c r="B935" s="155"/>
    </row>
    <row r="936" spans="1:2" ht="15" customHeight="1">
      <c r="A936" s="149"/>
      <c r="B936" s="155"/>
    </row>
    <row r="937" spans="1:2" ht="15" customHeight="1">
      <c r="A937" s="149"/>
      <c r="B937" s="155"/>
    </row>
    <row r="938" spans="1:2" ht="15" customHeight="1">
      <c r="A938" s="149"/>
      <c r="B938" s="155"/>
    </row>
    <row r="939" spans="1:2" ht="15" customHeight="1">
      <c r="A939" s="149"/>
      <c r="B939" s="155"/>
    </row>
    <row r="940" spans="1:2" ht="15" customHeight="1">
      <c r="A940" s="149"/>
      <c r="B940" s="155"/>
    </row>
    <row r="941" spans="1:2" ht="15" customHeight="1">
      <c r="A941" s="149"/>
      <c r="B941" s="155"/>
    </row>
    <row r="942" spans="1:2" ht="15" customHeight="1">
      <c r="A942" s="149"/>
      <c r="B942" s="155"/>
    </row>
    <row r="943" spans="1:2" ht="15" customHeight="1">
      <c r="A943" s="149"/>
      <c r="B943" s="155"/>
    </row>
    <row r="944" spans="1:2" ht="15" customHeight="1">
      <c r="A944" s="149"/>
      <c r="B944" s="155"/>
    </row>
    <row r="945" spans="1:2" ht="15" customHeight="1">
      <c r="A945" s="149"/>
      <c r="B945" s="155"/>
    </row>
    <row r="946" spans="1:2" ht="15" customHeight="1">
      <c r="A946" s="149"/>
      <c r="B946" s="155"/>
    </row>
    <row r="947" spans="1:2" ht="15" customHeight="1">
      <c r="A947" s="149"/>
      <c r="B947" s="155"/>
    </row>
    <row r="948" spans="1:2" ht="15" customHeight="1">
      <c r="A948" s="149"/>
      <c r="B948" s="155"/>
    </row>
    <row r="949" spans="1:2" ht="15" customHeight="1">
      <c r="A949" s="149"/>
      <c r="B949" s="155"/>
    </row>
    <row r="950" spans="1:2" ht="15" customHeight="1">
      <c r="A950" s="149"/>
      <c r="B950" s="155"/>
    </row>
    <row r="951" spans="1:2" ht="15" customHeight="1">
      <c r="A951" s="149"/>
      <c r="B951" s="155"/>
    </row>
    <row r="952" spans="1:2" ht="15" customHeight="1">
      <c r="A952" s="149"/>
      <c r="B952" s="155"/>
    </row>
    <row r="953" spans="1:2" ht="15" customHeight="1">
      <c r="A953" s="149"/>
      <c r="B953" s="155"/>
    </row>
    <row r="954" spans="1:2" ht="15" customHeight="1">
      <c r="A954" s="149"/>
      <c r="B954" s="155"/>
    </row>
    <row r="955" spans="1:2" ht="15" customHeight="1">
      <c r="A955" s="149"/>
      <c r="B955" s="155"/>
    </row>
    <row r="956" spans="1:2" ht="15" customHeight="1">
      <c r="A956" s="149"/>
      <c r="B956" s="155"/>
    </row>
    <row r="957" spans="1:2" ht="15" customHeight="1">
      <c r="A957" s="149"/>
      <c r="B957" s="155"/>
    </row>
    <row r="958" spans="1:2" ht="15" customHeight="1">
      <c r="A958" s="149"/>
      <c r="B958" s="155"/>
    </row>
    <row r="959" spans="1:2" ht="15" customHeight="1">
      <c r="A959" s="149"/>
      <c r="B959" s="155"/>
    </row>
    <row r="960" spans="1:2" ht="15" customHeight="1">
      <c r="A960" s="149"/>
      <c r="B960" s="155"/>
    </row>
    <row r="961" spans="1:2" ht="15" customHeight="1">
      <c r="A961" s="149"/>
      <c r="B961" s="155"/>
    </row>
    <row r="962" spans="1:2" ht="15" customHeight="1">
      <c r="A962" s="149"/>
      <c r="B962" s="155"/>
    </row>
    <row r="963" spans="1:2" ht="15" customHeight="1">
      <c r="A963" s="149"/>
      <c r="B963" s="155"/>
    </row>
    <row r="964" spans="1:2" ht="15" customHeight="1">
      <c r="A964" s="149"/>
      <c r="B964" s="155"/>
    </row>
    <row r="965" spans="1:2" ht="15" customHeight="1">
      <c r="A965" s="149"/>
      <c r="B965" s="155"/>
    </row>
    <row r="966" spans="1:2" ht="15" customHeight="1">
      <c r="A966" s="149"/>
      <c r="B966" s="155"/>
    </row>
    <row r="967" spans="1:2" ht="15" customHeight="1">
      <c r="A967" s="149"/>
      <c r="B967" s="155"/>
    </row>
    <row r="968" spans="1:2" ht="15" customHeight="1">
      <c r="A968" s="149"/>
      <c r="B968" s="155"/>
    </row>
    <row r="969" spans="1:2" ht="15" customHeight="1">
      <c r="A969" s="149"/>
      <c r="B969" s="155"/>
    </row>
    <row r="970" spans="1:2" ht="15" customHeight="1">
      <c r="A970" s="149"/>
      <c r="B970" s="155"/>
    </row>
    <row r="971" spans="1:2" ht="15" customHeight="1">
      <c r="A971" s="149"/>
      <c r="B971" s="155"/>
    </row>
    <row r="972" spans="1:2" ht="15" customHeight="1">
      <c r="A972" s="149"/>
      <c r="B972" s="155"/>
    </row>
    <row r="973" spans="1:2" ht="15" customHeight="1">
      <c r="A973" s="149"/>
      <c r="B973" s="155"/>
    </row>
    <row r="974" spans="1:2" ht="15" customHeight="1">
      <c r="A974" s="149"/>
      <c r="B974" s="155"/>
    </row>
    <row r="975" spans="1:2" ht="15" customHeight="1">
      <c r="A975" s="149"/>
      <c r="B975" s="155"/>
    </row>
    <row r="976" spans="1:2" ht="15" customHeight="1">
      <c r="A976" s="149"/>
      <c r="B976" s="155"/>
    </row>
    <row r="977" spans="1:2" ht="15" customHeight="1">
      <c r="A977" s="149"/>
      <c r="B977" s="155"/>
    </row>
    <row r="978" spans="1:2" ht="15" customHeight="1">
      <c r="A978" s="149"/>
      <c r="B978" s="155"/>
    </row>
    <row r="979" spans="1:2" ht="15" customHeight="1">
      <c r="A979" s="149"/>
      <c r="B979" s="155"/>
    </row>
    <row r="980" spans="1:2" ht="15" customHeight="1">
      <c r="A980" s="149"/>
      <c r="B980" s="155"/>
    </row>
    <row r="981" spans="1:2" ht="15" customHeight="1">
      <c r="A981" s="149"/>
      <c r="B981" s="155"/>
    </row>
    <row r="982" spans="1:2" ht="15" customHeight="1">
      <c r="A982" s="149"/>
      <c r="B982" s="155"/>
    </row>
    <row r="983" spans="1:2" ht="15" customHeight="1">
      <c r="A983" s="149"/>
      <c r="B983" s="155"/>
    </row>
    <row r="984" spans="1:2" ht="15" customHeight="1">
      <c r="A984" s="149"/>
      <c r="B984" s="155"/>
    </row>
    <row r="985" spans="1:2" ht="15" customHeight="1">
      <c r="A985" s="149"/>
      <c r="B985" s="155"/>
    </row>
    <row r="986" spans="1:2" ht="15" customHeight="1">
      <c r="A986" s="149"/>
      <c r="B986" s="155"/>
    </row>
    <row r="987" spans="1:2" ht="15" customHeight="1">
      <c r="A987" s="149"/>
      <c r="B987" s="155"/>
    </row>
    <row r="988" spans="1:2" ht="15" customHeight="1">
      <c r="A988" s="149"/>
      <c r="B988" s="155"/>
    </row>
    <row r="989" spans="1:2" ht="15" customHeight="1">
      <c r="A989" s="149"/>
      <c r="B989" s="155"/>
    </row>
    <row r="990" spans="1:2" ht="15" customHeight="1">
      <c r="A990" s="149"/>
      <c r="B990" s="155"/>
    </row>
    <row r="991" spans="1:2" ht="15" customHeight="1">
      <c r="A991" s="149"/>
      <c r="B991" s="155"/>
    </row>
    <row r="992" spans="1:2" ht="15" customHeight="1">
      <c r="A992" s="149"/>
      <c r="B992" s="155"/>
    </row>
    <row r="993" spans="1:2" ht="15" customHeight="1">
      <c r="A993" s="149"/>
      <c r="B993" s="155"/>
    </row>
    <row r="994" spans="1:2" ht="15" customHeight="1">
      <c r="A994" s="149"/>
      <c r="B994" s="155"/>
    </row>
    <row r="995" spans="1:2" ht="15" customHeight="1">
      <c r="A995" s="149"/>
      <c r="B995" s="155"/>
    </row>
    <row r="996" spans="1:2" ht="15" customHeight="1">
      <c r="A996" s="149"/>
      <c r="B996" s="155"/>
    </row>
    <row r="997" spans="1:2" ht="15" customHeight="1">
      <c r="A997" s="149"/>
      <c r="B997" s="155"/>
    </row>
    <row r="998" spans="1:2" ht="15" customHeight="1">
      <c r="A998" s="149"/>
      <c r="B998" s="155"/>
    </row>
    <row r="999" spans="1:2" ht="15" customHeight="1">
      <c r="A999" s="149"/>
      <c r="B999" s="155"/>
    </row>
    <row r="1000" spans="1:2" ht="15" customHeight="1">
      <c r="A1000" s="149"/>
      <c r="B1000" s="155"/>
    </row>
    <row r="1001" spans="1:2" ht="15" customHeight="1">
      <c r="A1001" s="149"/>
      <c r="B1001" s="155"/>
    </row>
    <row r="1002" spans="1:2" ht="15" customHeight="1">
      <c r="A1002" s="149"/>
      <c r="B1002" s="155"/>
    </row>
    <row r="1003" spans="1:2" ht="15" customHeight="1">
      <c r="A1003" s="149"/>
      <c r="B1003" s="155"/>
    </row>
    <row r="1004" spans="1:2" ht="15" customHeight="1">
      <c r="A1004" s="149"/>
      <c r="B1004" s="155"/>
    </row>
    <row r="1005" spans="1:2" ht="15" customHeight="1">
      <c r="A1005" s="149"/>
      <c r="B1005" s="155"/>
    </row>
    <row r="1006" spans="1:2" ht="15" customHeight="1">
      <c r="A1006" s="149"/>
      <c r="B1006" s="155"/>
    </row>
    <row r="1007" spans="1:2" ht="15" customHeight="1">
      <c r="A1007" s="149"/>
      <c r="B1007" s="155"/>
    </row>
    <row r="1008" spans="1:2" ht="15" customHeight="1">
      <c r="A1008" s="149"/>
      <c r="B1008" s="155"/>
    </row>
    <row r="1009" spans="1:2" ht="15" customHeight="1">
      <c r="A1009" s="149"/>
      <c r="B1009" s="155"/>
    </row>
    <row r="1010" spans="1:2" ht="15" customHeight="1">
      <c r="A1010" s="149"/>
      <c r="B1010" s="155"/>
    </row>
    <row r="1011" spans="1:2" ht="15" customHeight="1">
      <c r="A1011" s="149"/>
      <c r="B1011" s="155"/>
    </row>
    <row r="1012" spans="1:2" ht="15" customHeight="1">
      <c r="A1012" s="149"/>
      <c r="B1012" s="155"/>
    </row>
    <row r="1013" spans="1:2" ht="15" customHeight="1">
      <c r="A1013" s="149"/>
      <c r="B1013" s="155"/>
    </row>
    <row r="1014" spans="1:2" ht="15" customHeight="1">
      <c r="A1014" s="149"/>
      <c r="B1014" s="155"/>
    </row>
    <row r="1015" spans="1:2" ht="15" customHeight="1">
      <c r="A1015" s="149"/>
      <c r="B1015" s="155"/>
    </row>
    <row r="1016" spans="1:2" ht="15" customHeight="1">
      <c r="A1016" s="149"/>
      <c r="B1016" s="155"/>
    </row>
    <row r="1017" spans="1:2" ht="15" customHeight="1">
      <c r="A1017" s="149"/>
      <c r="B1017" s="155"/>
    </row>
    <row r="1018" spans="1:2" ht="15" customHeight="1">
      <c r="A1018" s="149"/>
      <c r="B1018" s="155"/>
    </row>
    <row r="1019" spans="1:2" ht="15" customHeight="1">
      <c r="A1019" s="149"/>
      <c r="B1019" s="155"/>
    </row>
    <row r="1020" spans="1:2" ht="15" customHeight="1">
      <c r="A1020" s="149"/>
      <c r="B1020" s="155"/>
    </row>
    <row r="1021" spans="1:2" ht="15" customHeight="1">
      <c r="A1021" s="149"/>
      <c r="B1021" s="155"/>
    </row>
    <row r="1022" spans="1:2" ht="15" customHeight="1">
      <c r="A1022" s="149"/>
      <c r="B1022" s="155"/>
    </row>
    <row r="1023" spans="1:2" ht="15" customHeight="1">
      <c r="A1023" s="149"/>
      <c r="B1023" s="155"/>
    </row>
    <row r="1024" spans="1:2" ht="15" customHeight="1">
      <c r="A1024" s="149"/>
      <c r="B1024" s="155"/>
    </row>
    <row r="1025" spans="1:2" ht="15" customHeight="1">
      <c r="A1025" s="149"/>
      <c r="B1025" s="155"/>
    </row>
    <row r="1026" spans="1:2" ht="15" customHeight="1">
      <c r="A1026" s="149"/>
      <c r="B1026" s="155"/>
    </row>
    <row r="1027" spans="1:2" ht="15" customHeight="1">
      <c r="A1027" s="149"/>
      <c r="B1027" s="155"/>
    </row>
    <row r="1028" spans="1:2" ht="15" customHeight="1">
      <c r="A1028" s="149"/>
      <c r="B1028" s="155"/>
    </row>
    <row r="1029" spans="1:2" ht="15" customHeight="1">
      <c r="A1029" s="149"/>
      <c r="B1029" s="155"/>
    </row>
    <row r="1030" spans="1:2" ht="15" customHeight="1">
      <c r="A1030" s="156"/>
      <c r="B1030" s="155"/>
    </row>
    <row r="1031" spans="1:2" ht="15" customHeight="1">
      <c r="A1031" s="156"/>
      <c r="B1031" s="155"/>
    </row>
    <row r="1032" spans="1:2" ht="15" customHeight="1">
      <c r="A1032" s="156"/>
      <c r="B1032" s="155"/>
    </row>
    <row r="1033" spans="1:2" ht="15" customHeight="1">
      <c r="A1033" s="156"/>
      <c r="B1033" s="155"/>
    </row>
    <row r="1034" spans="1:2" ht="15" customHeight="1">
      <c r="A1034" s="156"/>
      <c r="B1034" s="155"/>
    </row>
    <row r="1035" spans="1:2" ht="15" customHeight="1">
      <c r="A1035" s="156"/>
      <c r="B1035" s="155"/>
    </row>
    <row r="1036" spans="1:2" ht="15" customHeight="1">
      <c r="A1036" s="156"/>
      <c r="B1036" s="155"/>
    </row>
    <row r="1037" spans="1:2" ht="15" customHeight="1">
      <c r="A1037" s="156"/>
      <c r="B1037" s="155"/>
    </row>
    <row r="1038" spans="1:2" ht="15" customHeight="1">
      <c r="A1038" s="156"/>
      <c r="B1038" s="155"/>
    </row>
    <row r="1039" spans="1:2" ht="15" customHeight="1">
      <c r="A1039" s="156"/>
      <c r="B1039" s="155"/>
    </row>
    <row r="1040" spans="1:2" ht="15" customHeight="1">
      <c r="A1040" s="156"/>
      <c r="B1040" s="155"/>
    </row>
    <row r="1041" spans="1:2" ht="15" customHeight="1">
      <c r="A1041" s="156"/>
      <c r="B1041" s="155"/>
    </row>
    <row r="1042" spans="1:2" ht="15" customHeight="1">
      <c r="A1042" s="156"/>
      <c r="B1042" s="155"/>
    </row>
    <row r="1043" spans="1:2" ht="15" customHeight="1">
      <c r="A1043" s="156"/>
      <c r="B1043" s="155"/>
    </row>
    <row r="1044" spans="1:2" ht="15" customHeight="1">
      <c r="A1044" s="156"/>
      <c r="B1044" s="155"/>
    </row>
    <row r="1045" spans="1:2" ht="15" customHeight="1">
      <c r="A1045" s="156"/>
      <c r="B1045" s="155"/>
    </row>
    <row r="1046" spans="1:2" ht="15" customHeight="1">
      <c r="A1046" s="157"/>
      <c r="B1046" s="155"/>
    </row>
    <row r="1047" spans="1:2" ht="15" customHeight="1">
      <c r="A1047" s="157"/>
      <c r="B1047" s="155"/>
    </row>
    <row r="1048" spans="1:2" ht="15" customHeight="1">
      <c r="A1048" s="158"/>
      <c r="B1048" s="155"/>
    </row>
    <row r="1049" spans="1:2" ht="15" customHeight="1">
      <c r="A1049" s="158"/>
      <c r="B1049" s="155"/>
    </row>
    <row r="1050" spans="1:2" ht="15" customHeight="1">
      <c r="A1050" s="158"/>
      <c r="B1050" s="155"/>
    </row>
    <row r="1051" spans="1:2" ht="15" customHeight="1">
      <c r="A1051" s="158"/>
      <c r="B1051" s="155"/>
    </row>
    <row r="1052" spans="1:2" ht="15" customHeight="1">
      <c r="A1052" s="158"/>
      <c r="B1052" s="155"/>
    </row>
    <row r="1053" spans="1:2" ht="15" customHeight="1">
      <c r="A1053" s="158"/>
      <c r="B1053" s="155"/>
    </row>
    <row r="1054" spans="1:2" ht="15" customHeight="1">
      <c r="A1054" s="158"/>
      <c r="B1054" s="155"/>
    </row>
    <row r="1055" spans="1:2" ht="15" customHeight="1">
      <c r="A1055" s="158"/>
      <c r="B1055" s="155"/>
    </row>
    <row r="1056" spans="1:2" ht="15" customHeight="1">
      <c r="A1056" s="158"/>
      <c r="B1056" s="155"/>
    </row>
    <row r="1057" spans="1:2" ht="15" customHeight="1">
      <c r="A1057" s="158"/>
      <c r="B1057" s="155"/>
    </row>
    <row r="1058" spans="1:2" ht="15" customHeight="1">
      <c r="A1058" s="158"/>
      <c r="B1058" s="155"/>
    </row>
    <row r="1059" spans="1:2" ht="15" customHeight="1">
      <c r="A1059" s="158"/>
      <c r="B1059" s="155"/>
    </row>
    <row r="1060" spans="1:2" ht="15" customHeight="1">
      <c r="A1060" s="158"/>
      <c r="B1060" s="155"/>
    </row>
    <row r="1061" spans="1:2" ht="15" customHeight="1">
      <c r="A1061" s="158"/>
      <c r="B1061" s="155"/>
    </row>
    <row r="1062" spans="1:2" ht="15" customHeight="1">
      <c r="A1062" s="158"/>
      <c r="B1062" s="155"/>
    </row>
    <row r="1063" spans="1:2" ht="15" customHeight="1">
      <c r="A1063" s="158"/>
      <c r="B1063" s="155"/>
    </row>
    <row r="1064" spans="1:2" ht="15" customHeight="1">
      <c r="A1064" s="158"/>
      <c r="B1064" s="155"/>
    </row>
    <row r="1065" spans="1:2" ht="15" customHeight="1">
      <c r="A1065" s="158"/>
      <c r="B1065" s="155"/>
    </row>
    <row r="1066" spans="1:2" ht="15" customHeight="1">
      <c r="A1066" s="158"/>
      <c r="B1066" s="155"/>
    </row>
    <row r="1067" spans="1:2" ht="15" customHeight="1">
      <c r="A1067" s="158"/>
      <c r="B1067" s="155"/>
    </row>
    <row r="1068" spans="1:2" ht="15" customHeight="1">
      <c r="A1068" s="158"/>
      <c r="B1068" s="155"/>
    </row>
    <row r="1069" spans="1:2" ht="15" customHeight="1">
      <c r="A1069" s="159"/>
      <c r="B1069" s="155"/>
    </row>
    <row r="1070" spans="1:2" ht="15" customHeight="1">
      <c r="A1070" s="158"/>
      <c r="B1070" s="155"/>
    </row>
    <row r="1071" spans="1:2" ht="15" customHeight="1">
      <c r="A1071" s="158"/>
      <c r="B1071" s="155"/>
    </row>
    <row r="1072" spans="1:2" ht="15" customHeight="1">
      <c r="A1072" s="158"/>
      <c r="B1072" s="155"/>
    </row>
    <row r="1073" spans="1:2" ht="15" customHeight="1">
      <c r="A1073" s="158"/>
      <c r="B1073" s="155"/>
    </row>
    <row r="1074" spans="1:2" ht="15" customHeight="1">
      <c r="A1074" s="158"/>
      <c r="B1074" s="155"/>
    </row>
    <row r="1075" spans="1:2" ht="15" customHeight="1">
      <c r="A1075" s="158"/>
      <c r="B1075" s="155"/>
    </row>
    <row r="1076" spans="1:2" ht="15" customHeight="1">
      <c r="A1076" s="158"/>
      <c r="B1076" s="155"/>
    </row>
    <row r="1077" spans="1:2" ht="15" customHeight="1">
      <c r="A1077" s="158"/>
      <c r="B1077" s="155"/>
    </row>
    <row r="1078" spans="1:2" ht="15" customHeight="1">
      <c r="A1078" s="158"/>
      <c r="B1078" s="155"/>
    </row>
    <row r="1079" spans="1:2" ht="15" customHeight="1">
      <c r="A1079" s="158"/>
      <c r="B1079" s="155"/>
    </row>
    <row r="1080" spans="1:2" ht="15" customHeight="1">
      <c r="A1080" s="158"/>
      <c r="B1080" s="155"/>
    </row>
    <row r="1081" spans="1:2" ht="15" customHeight="1">
      <c r="A1081" s="158"/>
      <c r="B1081" s="155"/>
    </row>
    <row r="1082" spans="1:2" ht="15" customHeight="1">
      <c r="A1082" s="158"/>
      <c r="B1082" s="155"/>
    </row>
    <row r="1083" spans="1:2" ht="15" customHeight="1">
      <c r="A1083" s="158"/>
      <c r="B1083" s="155"/>
    </row>
    <row r="1084" spans="1:2" ht="15" customHeight="1">
      <c r="A1084" s="158"/>
      <c r="B1084" s="155"/>
    </row>
    <row r="1085" spans="1:2" ht="15" customHeight="1">
      <c r="A1085" s="158"/>
      <c r="B1085" s="155"/>
    </row>
    <row r="1086" spans="1:2" ht="15" customHeight="1">
      <c r="A1086" s="158"/>
      <c r="B1086" s="155"/>
    </row>
    <row r="1087" spans="1:2" ht="15" customHeight="1">
      <c r="A1087" s="158"/>
      <c r="B1087" s="155"/>
    </row>
    <row r="1088" spans="1:2" ht="15" customHeight="1">
      <c r="A1088" s="158"/>
      <c r="B1088" s="155"/>
    </row>
    <row r="1089" spans="1:2" ht="15" customHeight="1">
      <c r="A1089" s="160"/>
      <c r="B1089" s="155"/>
    </row>
    <row r="1090" spans="1:2" ht="15" customHeight="1">
      <c r="A1090" s="160"/>
      <c r="B1090" s="155"/>
    </row>
    <row r="1091" spans="1:2" ht="15" customHeight="1">
      <c r="A1091" s="158"/>
      <c r="B1091" s="155"/>
    </row>
    <row r="1092" spans="1:2" ht="15" customHeight="1">
      <c r="A1092" s="158"/>
      <c r="B1092" s="155"/>
    </row>
    <row r="1093" spans="1:2" ht="15" customHeight="1">
      <c r="A1093" s="160"/>
      <c r="B1093" s="155"/>
    </row>
    <row r="1094" spans="1:2" ht="15" customHeight="1">
      <c r="A1094" s="160"/>
      <c r="B1094" s="155"/>
    </row>
    <row r="1095" spans="1:2" ht="15" customHeight="1">
      <c r="A1095" s="160"/>
      <c r="B1095" s="155"/>
    </row>
    <row r="1096" spans="1:2" ht="15" customHeight="1">
      <c r="A1096" s="155"/>
      <c r="B1096" s="155"/>
    </row>
    <row r="1097" spans="1:2" ht="15" customHeight="1">
      <c r="A1097" s="149"/>
      <c r="B1097" s="155"/>
    </row>
    <row r="1098" spans="1:2" ht="15" customHeight="1">
      <c r="A1098" s="151"/>
      <c r="B1098" s="155"/>
    </row>
    <row r="1099" spans="1:2" ht="15" customHeight="1">
      <c r="A1099" s="152"/>
      <c r="B1099" s="155"/>
    </row>
    <row r="1100" spans="1:2" ht="15" customHeight="1">
      <c r="A1100" s="149"/>
      <c r="B1100" s="155"/>
    </row>
    <row r="1101" spans="1:2" ht="15" customHeight="1">
      <c r="A1101" s="152"/>
      <c r="B1101" s="155"/>
    </row>
    <row r="1102" spans="1:2" ht="15" customHeight="1">
      <c r="A1102" s="153"/>
      <c r="B1102" s="155"/>
    </row>
    <row r="1103" spans="1:2" ht="15" customHeight="1">
      <c r="A1103" s="154"/>
      <c r="B1103" s="155"/>
    </row>
    <row r="1104" spans="1:2" ht="15" customHeight="1">
      <c r="A1104" s="152"/>
      <c r="B1104" s="155"/>
    </row>
    <row r="1105" spans="1:2" ht="15" customHeight="1">
      <c r="A1105" s="152"/>
      <c r="B1105" s="155"/>
    </row>
    <row r="1106" spans="1:2" ht="15" customHeight="1">
      <c r="A1106" s="152"/>
      <c r="B1106" s="155"/>
    </row>
    <row r="1107" spans="1:2" ht="15" customHeight="1">
      <c r="A1107" s="152"/>
      <c r="B1107" s="155"/>
    </row>
    <row r="1108" spans="1:2" ht="15" customHeight="1">
      <c r="A1108" s="152"/>
      <c r="B1108" s="155"/>
    </row>
    <row r="1109" spans="1:2" ht="15" customHeight="1">
      <c r="A1109" s="152"/>
      <c r="B1109" s="155"/>
    </row>
    <row r="1110" spans="1:2" ht="15" customHeight="1">
      <c r="A1110" s="152"/>
      <c r="B1110" s="155"/>
    </row>
    <row r="1111" spans="1:2" ht="15" customHeight="1">
      <c r="A1111" s="152"/>
      <c r="B1111" s="155"/>
    </row>
    <row r="1112" spans="1:2" ht="15" customHeight="1">
      <c r="A1112" s="152"/>
      <c r="B1112" s="155"/>
    </row>
    <row r="1113" spans="1:2" ht="15" customHeight="1">
      <c r="A1113" s="152"/>
      <c r="B1113" s="155"/>
    </row>
    <row r="1114" spans="1:2" ht="15" customHeight="1">
      <c r="A1114" s="152"/>
      <c r="B1114" s="155"/>
    </row>
    <row r="1115" spans="1:2" ht="15" customHeight="1">
      <c r="A1115" s="152"/>
      <c r="B1115" s="155"/>
    </row>
    <row r="1116" spans="1:2" ht="15" customHeight="1">
      <c r="A1116" s="152"/>
      <c r="B1116" s="155"/>
    </row>
    <row r="1117" spans="1:2" ht="15" customHeight="1">
      <c r="A1117" s="152"/>
      <c r="B1117" s="155"/>
    </row>
    <row r="1118" spans="1:2" ht="15" customHeight="1">
      <c r="A1118" s="152"/>
      <c r="B1118" s="155"/>
    </row>
    <row r="1119" spans="1:2" ht="15" customHeight="1">
      <c r="A1119" s="152"/>
      <c r="B1119" s="155"/>
    </row>
    <row r="1120" spans="1:2" ht="15" customHeight="1">
      <c r="A1120" s="152"/>
      <c r="B1120" s="155"/>
    </row>
    <row r="1121" spans="1:2" ht="15" customHeight="1">
      <c r="A1121" s="152"/>
      <c r="B1121" s="155"/>
    </row>
    <row r="1122" spans="1:2" ht="15" customHeight="1">
      <c r="A1122" s="152"/>
      <c r="B1122" s="155"/>
    </row>
    <row r="1123" spans="1:2" ht="15" customHeight="1">
      <c r="A1123" s="152"/>
      <c r="B1123" s="155"/>
    </row>
    <row r="1124" spans="1:2" ht="15" customHeight="1">
      <c r="A1124" s="152"/>
      <c r="B1124" s="155"/>
    </row>
    <row r="1125" spans="1:2" ht="15" customHeight="1">
      <c r="A1125" s="152"/>
      <c r="B1125" s="155"/>
    </row>
    <row r="1126" spans="1:2" ht="15" customHeight="1">
      <c r="A1126" s="152"/>
      <c r="B1126" s="155"/>
    </row>
    <row r="1127" spans="1:2" ht="15" customHeight="1">
      <c r="A1127" s="152"/>
      <c r="B1127" s="155"/>
    </row>
    <row r="1128" spans="1:2" ht="15" customHeight="1">
      <c r="A1128" s="152"/>
      <c r="B1128" s="155"/>
    </row>
    <row r="1129" spans="1:2" ht="15" customHeight="1">
      <c r="A1129" s="152"/>
      <c r="B1129" s="155"/>
    </row>
    <row r="1130" spans="1:2" ht="15" customHeight="1">
      <c r="A1130" s="152"/>
      <c r="B1130" s="155"/>
    </row>
    <row r="1131" spans="1:2" ht="15" customHeight="1">
      <c r="A1131" s="152"/>
      <c r="B1131" s="155"/>
    </row>
    <row r="1132" spans="1:2" ht="15" customHeight="1">
      <c r="A1132" s="152"/>
      <c r="B1132" s="155"/>
    </row>
    <row r="1133" spans="1:2" ht="15" customHeight="1">
      <c r="A1133" s="152"/>
      <c r="B1133" s="155"/>
    </row>
    <row r="1134" spans="1:2" ht="15" customHeight="1">
      <c r="A1134" s="152"/>
      <c r="B1134" s="155"/>
    </row>
    <row r="1135" spans="1:2" ht="15" customHeight="1">
      <c r="A1135" s="152"/>
      <c r="B1135" s="155"/>
    </row>
    <row r="1136" spans="1:2" ht="15" customHeight="1">
      <c r="A1136" s="152"/>
      <c r="B1136" s="155"/>
    </row>
    <row r="1137" spans="1:2" ht="15" customHeight="1">
      <c r="A1137" s="152"/>
      <c r="B1137" s="155"/>
    </row>
    <row r="1138" spans="1:2" ht="15" customHeight="1">
      <c r="A1138" s="152"/>
      <c r="B1138" s="155"/>
    </row>
    <row r="1139" spans="1:2" ht="15" customHeight="1">
      <c r="A1139" s="152"/>
      <c r="B1139" s="155"/>
    </row>
    <row r="1140" spans="1:2" ht="15" customHeight="1">
      <c r="A1140" s="152"/>
      <c r="B1140" s="155"/>
    </row>
    <row r="1141" spans="1:2" ht="15" customHeight="1">
      <c r="A1141" s="152"/>
      <c r="B1141" s="155"/>
    </row>
    <row r="1142" spans="1:2" ht="15" customHeight="1">
      <c r="A1142" s="152"/>
      <c r="B1142" s="155"/>
    </row>
    <row r="1143" spans="1:2" ht="15" customHeight="1">
      <c r="A1143" s="152"/>
      <c r="B1143" s="155"/>
    </row>
    <row r="1144" spans="1:2" ht="15" customHeight="1">
      <c r="A1144" s="152"/>
      <c r="B1144" s="155"/>
    </row>
    <row r="1145" spans="1:2" ht="15" customHeight="1">
      <c r="A1145" s="152"/>
      <c r="B1145" s="155"/>
    </row>
    <row r="1146" spans="1:2" ht="15" customHeight="1">
      <c r="A1146" s="152"/>
      <c r="B1146" s="155"/>
    </row>
    <row r="1147" spans="1:2" ht="15" customHeight="1">
      <c r="A1147" s="152"/>
      <c r="B1147" s="155"/>
    </row>
    <row r="1148" spans="1:2" ht="15" customHeight="1">
      <c r="A1148" s="152"/>
      <c r="B1148" s="155"/>
    </row>
    <row r="1149" spans="1:2" ht="15" customHeight="1">
      <c r="A1149" s="152"/>
      <c r="B1149" s="155"/>
    </row>
    <row r="1150" spans="1:2" ht="15" customHeight="1">
      <c r="A1150" s="152"/>
      <c r="B1150" s="155"/>
    </row>
    <row r="1151" spans="1:2" ht="15" customHeight="1">
      <c r="A1151" s="152"/>
      <c r="B1151" s="155"/>
    </row>
    <row r="1152" spans="1:2" ht="15" customHeight="1">
      <c r="A1152" s="152"/>
      <c r="B1152" s="155"/>
    </row>
    <row r="1153" spans="1:2" ht="15" customHeight="1">
      <c r="A1153" s="152"/>
      <c r="B1153" s="155"/>
    </row>
    <row r="1154" spans="1:2" ht="15" customHeight="1">
      <c r="A1154" s="152"/>
      <c r="B1154" s="155"/>
    </row>
    <row r="1155" spans="1:2" ht="15" customHeight="1">
      <c r="A1155" s="152"/>
      <c r="B1155" s="155"/>
    </row>
    <row r="1156" spans="1:2" ht="15" customHeight="1">
      <c r="A1156" s="152"/>
      <c r="B1156" s="155"/>
    </row>
    <row r="1157" spans="1:2" ht="15" customHeight="1">
      <c r="A1157" s="152"/>
      <c r="B1157" s="155"/>
    </row>
    <row r="1158" spans="1:2" ht="15" customHeight="1">
      <c r="A1158" s="152"/>
      <c r="B1158" s="155"/>
    </row>
    <row r="1159" spans="1:2" ht="15" customHeight="1">
      <c r="A1159" s="152"/>
      <c r="B1159" s="155"/>
    </row>
    <row r="1160" spans="1:2" ht="15" customHeight="1">
      <c r="A1160" s="152"/>
      <c r="B1160" s="155"/>
    </row>
    <row r="1161" spans="1:2" ht="15" customHeight="1">
      <c r="A1161" s="152"/>
      <c r="B1161" s="155"/>
    </row>
    <row r="1162" spans="1:2" ht="15" customHeight="1">
      <c r="A1162" s="152"/>
      <c r="B1162" s="155"/>
    </row>
    <row r="1163" spans="1:2" ht="15" customHeight="1">
      <c r="A1163" s="152"/>
      <c r="B1163" s="155"/>
    </row>
    <row r="1164" spans="1:2" ht="15" customHeight="1">
      <c r="A1164" s="152"/>
      <c r="B1164" s="155"/>
    </row>
    <row r="1165" spans="1:2" ht="15" customHeight="1">
      <c r="A1165" s="152"/>
      <c r="B1165" s="155"/>
    </row>
    <row r="1166" spans="1:2" ht="15" customHeight="1">
      <c r="A1166" s="152"/>
      <c r="B1166" s="155"/>
    </row>
    <row r="1167" spans="1:2" ht="15" customHeight="1">
      <c r="A1167" s="152"/>
      <c r="B1167" s="155"/>
    </row>
    <row r="1168" spans="1:2" ht="15" customHeight="1">
      <c r="A1168" s="152"/>
      <c r="B1168" s="155"/>
    </row>
    <row r="1169" spans="1:2" ht="15" customHeight="1">
      <c r="A1169" s="152"/>
      <c r="B1169" s="155"/>
    </row>
    <row r="1170" spans="1:2" ht="15" customHeight="1">
      <c r="A1170" s="152"/>
      <c r="B1170" s="155"/>
    </row>
    <row r="1171" spans="1:2" ht="15" customHeight="1">
      <c r="A1171" s="152"/>
      <c r="B1171" s="155"/>
    </row>
    <row r="1172" spans="1:2" ht="15" customHeight="1">
      <c r="A1172" s="152"/>
      <c r="B1172" s="155"/>
    </row>
    <row r="1173" spans="1:2" ht="15" customHeight="1">
      <c r="A1173" s="152"/>
      <c r="B1173" s="155"/>
    </row>
    <row r="1174" spans="1:2" ht="15" customHeight="1">
      <c r="A1174" s="152"/>
      <c r="B1174" s="155"/>
    </row>
    <row r="1175" spans="1:2" ht="15" customHeight="1">
      <c r="A1175" s="152"/>
      <c r="B1175" s="155"/>
    </row>
    <row r="1176" spans="1:2" ht="15" customHeight="1">
      <c r="A1176" s="152"/>
      <c r="B1176" s="155"/>
    </row>
    <row r="1177" spans="1:2" ht="15" customHeight="1">
      <c r="A1177" s="152"/>
      <c r="B1177" s="155"/>
    </row>
    <row r="1178" spans="1:2" ht="15" customHeight="1">
      <c r="A1178" s="152"/>
      <c r="B1178" s="155"/>
    </row>
    <row r="1179" spans="1:2" ht="15" customHeight="1">
      <c r="A1179" s="152"/>
      <c r="B1179" s="155"/>
    </row>
    <row r="1180" spans="1:2" ht="15" customHeight="1">
      <c r="A1180" s="152"/>
      <c r="B1180" s="155"/>
    </row>
    <row r="1181" spans="1:2" ht="15" customHeight="1">
      <c r="A1181" s="152"/>
      <c r="B1181" s="155"/>
    </row>
    <row r="1182" spans="1:2" ht="15" customHeight="1">
      <c r="A1182" s="152"/>
      <c r="B1182" s="155"/>
    </row>
    <row r="1183" spans="1:2" ht="15" customHeight="1">
      <c r="A1183" s="152"/>
      <c r="B1183" s="155"/>
    </row>
    <row r="1184" spans="1:2" ht="15" customHeight="1">
      <c r="A1184" s="152"/>
      <c r="B1184" s="155"/>
    </row>
    <row r="1185" spans="1:2" ht="15" customHeight="1">
      <c r="A1185" s="152"/>
      <c r="B1185" s="155"/>
    </row>
    <row r="1186" spans="1:2" ht="15" customHeight="1">
      <c r="A1186" s="152"/>
      <c r="B1186" s="155"/>
    </row>
    <row r="1187" spans="1:2" ht="15" customHeight="1">
      <c r="A1187" s="152"/>
      <c r="B1187" s="155"/>
    </row>
    <row r="1188" spans="1:2" ht="15" customHeight="1">
      <c r="A1188" s="152"/>
      <c r="B1188" s="155"/>
    </row>
    <row r="1189" spans="1:2" ht="15" customHeight="1">
      <c r="A1189" s="152"/>
      <c r="B1189" s="155"/>
    </row>
    <row r="1190" spans="1:2" ht="15" customHeight="1">
      <c r="A1190" s="152"/>
      <c r="B1190" s="155"/>
    </row>
    <row r="1191" spans="1:2" ht="15" customHeight="1">
      <c r="A1191" s="152"/>
      <c r="B1191" s="155"/>
    </row>
    <row r="1192" spans="1:2" ht="15" customHeight="1">
      <c r="A1192" s="152"/>
      <c r="B1192" s="155"/>
    </row>
    <row r="1193" spans="1:2" ht="15" customHeight="1">
      <c r="A1193" s="152"/>
      <c r="B1193" s="155"/>
    </row>
    <row r="1194" spans="1:2" ht="15" customHeight="1">
      <c r="A1194" s="152"/>
      <c r="B1194" s="155"/>
    </row>
    <row r="1195" spans="1:2" ht="15" customHeight="1">
      <c r="A1195" s="152"/>
      <c r="B1195" s="155"/>
    </row>
    <row r="1196" spans="1:2" ht="15" customHeight="1">
      <c r="A1196" s="152"/>
      <c r="B1196" s="155"/>
    </row>
    <row r="1197" spans="1:2" ht="15" customHeight="1">
      <c r="A1197" s="152"/>
      <c r="B1197" s="155"/>
    </row>
    <row r="1198" spans="1:2" ht="15" customHeight="1">
      <c r="A1198" s="152"/>
      <c r="B1198" s="155"/>
    </row>
    <row r="1199" spans="1:2" ht="15" customHeight="1">
      <c r="A1199" s="152"/>
      <c r="B1199" s="155"/>
    </row>
    <row r="1200" spans="1:2" ht="15" customHeight="1">
      <c r="A1200" s="152"/>
      <c r="B1200" s="155"/>
    </row>
    <row r="1201" spans="1:2" ht="15" customHeight="1">
      <c r="A1201" s="152"/>
      <c r="B1201" s="155"/>
    </row>
    <row r="1202" spans="1:2" ht="15" customHeight="1">
      <c r="A1202" s="152"/>
      <c r="B1202" s="155"/>
    </row>
    <row r="1203" spans="1:2" ht="15" customHeight="1">
      <c r="A1203" s="152"/>
      <c r="B1203" s="155"/>
    </row>
    <row r="1204" spans="1:2" ht="15" customHeight="1">
      <c r="A1204" s="152"/>
      <c r="B1204" s="155"/>
    </row>
    <row r="1205" spans="1:2" ht="15" customHeight="1">
      <c r="A1205" s="152"/>
      <c r="B1205" s="155"/>
    </row>
    <row r="1206" spans="1:2" ht="15" customHeight="1">
      <c r="A1206" s="152"/>
      <c r="B1206" s="155"/>
    </row>
    <row r="1207" spans="1:2" ht="15" customHeight="1">
      <c r="A1207" s="152"/>
      <c r="B1207" s="155"/>
    </row>
    <row r="1208" spans="1:2" ht="15" customHeight="1">
      <c r="A1208" s="152"/>
      <c r="B1208" s="155"/>
    </row>
    <row r="1209" spans="1:2" ht="15" customHeight="1">
      <c r="A1209" s="152"/>
      <c r="B1209" s="155"/>
    </row>
    <row r="1210" spans="1:2" ht="15" customHeight="1">
      <c r="A1210" s="152"/>
      <c r="B1210" s="155"/>
    </row>
    <row r="1211" spans="1:2" ht="15" customHeight="1">
      <c r="A1211" s="152"/>
      <c r="B1211" s="155"/>
    </row>
    <row r="1212" spans="1:2" ht="15" customHeight="1">
      <c r="A1212" s="152"/>
      <c r="B1212" s="155"/>
    </row>
    <row r="1213" spans="1:2" ht="15" customHeight="1">
      <c r="A1213" s="152"/>
      <c r="B1213" s="155"/>
    </row>
    <row r="1214" spans="1:2" ht="15" customHeight="1">
      <c r="A1214" s="152"/>
      <c r="B1214" s="155"/>
    </row>
    <row r="1215" spans="1:2" ht="15" customHeight="1">
      <c r="A1215" s="152"/>
      <c r="B1215" s="155"/>
    </row>
    <row r="1216" spans="1:2" ht="15" customHeight="1">
      <c r="A1216" s="152"/>
      <c r="B1216" s="155"/>
    </row>
    <row r="1217" spans="1:2" ht="15" customHeight="1">
      <c r="A1217" s="152"/>
      <c r="B1217" s="155"/>
    </row>
    <row r="1218" spans="1:2" ht="15" customHeight="1">
      <c r="A1218" s="152"/>
      <c r="B1218" s="155"/>
    </row>
    <row r="1219" spans="1:2" ht="15" customHeight="1">
      <c r="A1219" s="152"/>
      <c r="B1219" s="155"/>
    </row>
    <row r="1220" spans="1:2" ht="15" customHeight="1">
      <c r="A1220" s="152"/>
      <c r="B1220" s="155"/>
    </row>
    <row r="1221" spans="1:2" ht="15" customHeight="1">
      <c r="A1221" s="152"/>
      <c r="B1221" s="155"/>
    </row>
    <row r="1222" spans="1:2" ht="15" customHeight="1">
      <c r="A1222" s="152"/>
      <c r="B1222" s="155"/>
    </row>
    <row r="1223" spans="1:2" ht="15" customHeight="1">
      <c r="A1223" s="152"/>
      <c r="B1223" s="155"/>
    </row>
    <row r="1224" spans="1:2" ht="15" customHeight="1">
      <c r="A1224" s="152"/>
      <c r="B1224" s="155"/>
    </row>
    <row r="1225" spans="1:2" ht="15" customHeight="1">
      <c r="A1225" s="152"/>
      <c r="B1225" s="155"/>
    </row>
    <row r="1226" spans="1:2" ht="15" customHeight="1">
      <c r="A1226" s="152"/>
      <c r="B1226" s="155"/>
    </row>
    <row r="1227" spans="1:2" ht="15" customHeight="1">
      <c r="A1227" s="152"/>
      <c r="B1227" s="155"/>
    </row>
    <row r="1228" spans="1:2" ht="15" customHeight="1">
      <c r="A1228" s="152"/>
      <c r="B1228" s="155"/>
    </row>
    <row r="1229" spans="1:2" ht="15" customHeight="1">
      <c r="A1229" s="152"/>
      <c r="B1229" s="155"/>
    </row>
    <row r="1230" spans="1:2" ht="15" customHeight="1">
      <c r="A1230" s="152"/>
      <c r="B1230" s="155"/>
    </row>
    <row r="1231" spans="1:2" ht="15" customHeight="1">
      <c r="A1231" s="152"/>
      <c r="B1231" s="155"/>
    </row>
    <row r="1232" spans="1:2" ht="15" customHeight="1">
      <c r="A1232" s="152"/>
      <c r="B1232" s="155"/>
    </row>
    <row r="1233" spans="1:2" ht="15" customHeight="1">
      <c r="A1233" s="152"/>
      <c r="B1233" s="155"/>
    </row>
    <row r="1234" spans="1:2" ht="15" customHeight="1">
      <c r="A1234" s="152"/>
      <c r="B1234" s="155"/>
    </row>
    <row r="1235" spans="1:2" ht="15" customHeight="1">
      <c r="A1235" s="152"/>
      <c r="B1235" s="155"/>
    </row>
    <row r="1236" spans="1:2" ht="15" customHeight="1">
      <c r="A1236" s="152"/>
      <c r="B1236" s="155"/>
    </row>
    <row r="1237" spans="1:2" ht="15" customHeight="1">
      <c r="A1237" s="152"/>
      <c r="B1237" s="155"/>
    </row>
    <row r="1238" spans="1:2" ht="15" customHeight="1">
      <c r="A1238" s="152"/>
      <c r="B1238" s="155"/>
    </row>
    <row r="1239" spans="1:2" ht="15" customHeight="1">
      <c r="A1239" s="152"/>
      <c r="B1239" s="155"/>
    </row>
    <row r="1240" spans="1:2" ht="15" customHeight="1">
      <c r="A1240" s="152"/>
      <c r="B1240" s="155"/>
    </row>
    <row r="1241" spans="1:2" ht="15" customHeight="1">
      <c r="A1241" s="152"/>
      <c r="B1241" s="155"/>
    </row>
    <row r="1242" spans="1:2" ht="15" customHeight="1">
      <c r="A1242" s="152"/>
      <c r="B1242" s="155"/>
    </row>
    <row r="1243" spans="1:2" ht="15" customHeight="1">
      <c r="A1243" s="152"/>
      <c r="B1243" s="155"/>
    </row>
    <row r="1244" spans="1:2" ht="15" customHeight="1">
      <c r="A1244" s="152"/>
      <c r="B1244" s="155"/>
    </row>
    <row r="1245" spans="1:2" ht="15" customHeight="1">
      <c r="A1245" s="152"/>
      <c r="B1245" s="155"/>
    </row>
    <row r="1246" spans="1:2" ht="15" customHeight="1">
      <c r="A1246" s="152"/>
      <c r="B1246" s="155"/>
    </row>
    <row r="1247" spans="1:2" ht="15" customHeight="1">
      <c r="A1247" s="152"/>
      <c r="B1247" s="155"/>
    </row>
    <row r="1248" spans="1:2" ht="15" customHeight="1">
      <c r="A1248" s="152"/>
      <c r="B1248" s="155"/>
    </row>
    <row r="1249" spans="1:2" ht="15" customHeight="1">
      <c r="A1249" s="152"/>
      <c r="B1249" s="155"/>
    </row>
    <row r="1250" spans="1:2" ht="15" customHeight="1">
      <c r="A1250" s="152"/>
      <c r="B1250" s="155"/>
    </row>
    <row r="1251" spans="1:2" ht="15" customHeight="1">
      <c r="A1251" s="152"/>
      <c r="B1251" s="155"/>
    </row>
    <row r="1252" spans="1:2" ht="15" customHeight="1">
      <c r="A1252" s="152"/>
      <c r="B1252" s="155"/>
    </row>
    <row r="1253" spans="1:2" ht="15" customHeight="1">
      <c r="A1253" s="152"/>
      <c r="B1253" s="155"/>
    </row>
    <row r="1254" spans="1:2" ht="15" customHeight="1">
      <c r="A1254" s="152"/>
      <c r="B1254" s="155"/>
    </row>
    <row r="1255" spans="1:2" ht="15" customHeight="1">
      <c r="A1255" s="152"/>
      <c r="B1255" s="155"/>
    </row>
    <row r="1256" spans="1:2" ht="15" customHeight="1">
      <c r="A1256" s="152"/>
      <c r="B1256" s="155"/>
    </row>
    <row r="1257" spans="1:2" ht="15" customHeight="1">
      <c r="A1257" s="152"/>
      <c r="B1257" s="155"/>
    </row>
    <row r="1258" spans="1:2" ht="15" customHeight="1">
      <c r="A1258" s="152"/>
      <c r="B1258" s="155"/>
    </row>
    <row r="1259" spans="1:2" ht="15" customHeight="1">
      <c r="A1259" s="152"/>
      <c r="B1259" s="155"/>
    </row>
    <row r="1260" spans="1:2" ht="15" customHeight="1">
      <c r="A1260" s="152"/>
      <c r="B1260" s="155"/>
    </row>
    <row r="1261" spans="1:2" ht="15" customHeight="1">
      <c r="A1261" s="152"/>
      <c r="B1261" s="155"/>
    </row>
    <row r="1262" spans="1:2" ht="15" customHeight="1">
      <c r="A1262" s="152"/>
      <c r="B1262" s="155"/>
    </row>
    <row r="1263" spans="1:2" ht="15" customHeight="1">
      <c r="A1263" s="152"/>
      <c r="B1263" s="155"/>
    </row>
    <row r="1264" spans="1:2" ht="15" customHeight="1">
      <c r="A1264" s="152"/>
      <c r="B1264" s="155"/>
    </row>
    <row r="1265" spans="1:2" ht="15" customHeight="1">
      <c r="A1265" s="152"/>
      <c r="B1265" s="155"/>
    </row>
    <row r="1266" spans="1:2" ht="15" customHeight="1">
      <c r="A1266" s="152"/>
      <c r="B1266" s="155"/>
    </row>
    <row r="1267" spans="1:2" ht="15" customHeight="1">
      <c r="A1267" s="152"/>
      <c r="B1267" s="155"/>
    </row>
    <row r="1268" spans="1:2" ht="15" customHeight="1">
      <c r="A1268" s="152"/>
      <c r="B1268" s="155"/>
    </row>
    <row r="1269" spans="1:2" ht="15" customHeight="1">
      <c r="A1269" s="152"/>
      <c r="B1269" s="155"/>
    </row>
    <row r="1270" spans="1:2" ht="15" customHeight="1">
      <c r="A1270" s="152"/>
      <c r="B1270" s="155"/>
    </row>
    <row r="1271" spans="1:2" ht="15" customHeight="1">
      <c r="A1271" s="152"/>
      <c r="B1271" s="155"/>
    </row>
    <row r="1272" spans="1:2" ht="15" customHeight="1">
      <c r="A1272" s="152"/>
      <c r="B1272" s="155"/>
    </row>
    <row r="1273" spans="1:2" ht="15" customHeight="1">
      <c r="A1273" s="152"/>
      <c r="B1273" s="155"/>
    </row>
    <row r="1274" spans="1:2" ht="15" customHeight="1">
      <c r="A1274" s="152"/>
      <c r="B1274" s="155"/>
    </row>
    <row r="1275" spans="1:2" ht="15" customHeight="1">
      <c r="A1275" s="152"/>
      <c r="B1275" s="155"/>
    </row>
    <row r="1276" spans="1:2" ht="15" customHeight="1">
      <c r="A1276" s="152"/>
      <c r="B1276" s="155"/>
    </row>
    <row r="1277" spans="1:2" ht="15" customHeight="1">
      <c r="A1277" s="152"/>
      <c r="B1277" s="155"/>
    </row>
    <row r="1278" spans="1:2" ht="15" customHeight="1">
      <c r="A1278" s="152"/>
      <c r="B1278" s="155"/>
    </row>
    <row r="1279" spans="1:2" ht="15" customHeight="1">
      <c r="A1279" s="149"/>
      <c r="B1279" s="155"/>
    </row>
    <row r="1280" spans="1:2" ht="15" customHeight="1">
      <c r="A1280" s="152"/>
      <c r="B1280" s="155"/>
    </row>
    <row r="1281" spans="1:2" ht="15" customHeight="1">
      <c r="A1281" s="152"/>
      <c r="B1281" s="155"/>
    </row>
    <row r="1282" spans="1:2" ht="15" customHeight="1">
      <c r="A1282" s="152"/>
      <c r="B1282" s="155"/>
    </row>
    <row r="1283" spans="1:2" ht="15" customHeight="1">
      <c r="A1283" s="152"/>
      <c r="B1283" s="155"/>
    </row>
    <row r="1284" spans="1:2" ht="15" customHeight="1">
      <c r="A1284" s="152"/>
      <c r="B1284" s="155"/>
    </row>
    <row r="1285" spans="1:2" ht="15" customHeight="1">
      <c r="A1285" s="152"/>
      <c r="B1285" s="155"/>
    </row>
    <row r="1286" spans="1:2" ht="15" customHeight="1">
      <c r="A1286" s="152"/>
      <c r="B1286" s="155"/>
    </row>
    <row r="1287" spans="1:2" ht="15" customHeight="1">
      <c r="A1287" s="152"/>
      <c r="B1287" s="155"/>
    </row>
    <row r="1288" spans="1:2" ht="15" customHeight="1">
      <c r="A1288" s="152"/>
      <c r="B1288" s="155"/>
    </row>
    <row r="1289" spans="1:2" ht="15" customHeight="1">
      <c r="A1289" s="152"/>
      <c r="B1289" s="155"/>
    </row>
    <row r="1290" spans="1:2" ht="15" customHeight="1">
      <c r="A1290" s="152"/>
      <c r="B1290" s="155"/>
    </row>
    <row r="1291" spans="1:2" ht="15" customHeight="1">
      <c r="A1291" s="152"/>
      <c r="B1291" s="155"/>
    </row>
    <row r="1292" spans="1:2" ht="15" customHeight="1">
      <c r="A1292" s="152"/>
      <c r="B1292" s="155"/>
    </row>
    <row r="1293" spans="1:2" ht="15" customHeight="1">
      <c r="A1293" s="152"/>
      <c r="B1293" s="155"/>
    </row>
    <row r="1294" spans="1:2" ht="15" customHeight="1">
      <c r="A1294" s="152"/>
      <c r="B1294" s="155"/>
    </row>
    <row r="1295" spans="1:2" ht="15" customHeight="1">
      <c r="A1295" s="152"/>
      <c r="B1295" s="155"/>
    </row>
    <row r="1296" spans="1:2" ht="15" customHeight="1">
      <c r="A1296" s="152"/>
      <c r="B1296" s="155"/>
    </row>
    <row r="1297" spans="1:2" ht="15" customHeight="1">
      <c r="A1297" s="152"/>
      <c r="B1297" s="155"/>
    </row>
    <row r="1298" spans="1:2" ht="15" customHeight="1">
      <c r="A1298" s="152"/>
      <c r="B1298" s="155"/>
    </row>
    <row r="1299" spans="1:2" ht="15" customHeight="1">
      <c r="A1299" s="152"/>
      <c r="B1299" s="155"/>
    </row>
    <row r="1300" spans="1:2" ht="15" customHeight="1">
      <c r="A1300" s="152"/>
      <c r="B1300" s="155"/>
    </row>
    <row r="1301" spans="1:2" ht="15" customHeight="1">
      <c r="A1301" s="152"/>
      <c r="B1301" s="155"/>
    </row>
    <row r="1302" spans="1:2" ht="15" customHeight="1">
      <c r="A1302" s="152"/>
      <c r="B1302" s="155"/>
    </row>
    <row r="1303" spans="1:2" ht="15" customHeight="1">
      <c r="A1303" s="152"/>
      <c r="B1303" s="155"/>
    </row>
    <row r="1304" spans="1:2" ht="15" customHeight="1">
      <c r="A1304" s="152"/>
      <c r="B1304" s="155"/>
    </row>
    <row r="1305" spans="1:2" ht="15" customHeight="1">
      <c r="A1305" s="152"/>
      <c r="B1305" s="155"/>
    </row>
    <row r="1306" spans="1:2" ht="15" customHeight="1">
      <c r="A1306" s="152"/>
      <c r="B1306" s="155"/>
    </row>
    <row r="1307" spans="1:2" ht="15" customHeight="1">
      <c r="A1307" s="152"/>
      <c r="B1307" s="155"/>
    </row>
    <row r="1308" spans="1:2" ht="15" customHeight="1">
      <c r="A1308" s="152"/>
      <c r="B1308" s="155"/>
    </row>
    <row r="1309" spans="1:2" ht="15" customHeight="1">
      <c r="A1309" s="152"/>
      <c r="B1309" s="155"/>
    </row>
    <row r="1310" spans="1:2" ht="15" customHeight="1">
      <c r="A1310" s="152"/>
      <c r="B1310" s="155"/>
    </row>
    <row r="1311" spans="1:2" ht="15" customHeight="1">
      <c r="A1311" s="152"/>
      <c r="B1311" s="155"/>
    </row>
    <row r="1312" spans="1:2" ht="15" customHeight="1">
      <c r="A1312" s="152"/>
      <c r="B1312" s="155"/>
    </row>
    <row r="1313" spans="1:2" ht="15" customHeight="1">
      <c r="A1313" s="152"/>
      <c r="B1313" s="155"/>
    </row>
    <row r="1314" spans="1:2" ht="15" customHeight="1">
      <c r="A1314" s="152"/>
      <c r="B1314" s="155"/>
    </row>
    <row r="1315" spans="1:2" ht="15" customHeight="1">
      <c r="A1315" s="152"/>
      <c r="B1315" s="155"/>
    </row>
    <row r="1316" spans="1:2" ht="15" customHeight="1">
      <c r="A1316" s="152"/>
      <c r="B1316" s="155"/>
    </row>
    <row r="1317" spans="1:2" ht="15" customHeight="1">
      <c r="A1317" s="152"/>
      <c r="B1317" s="155"/>
    </row>
    <row r="1318" spans="1:2" ht="15" customHeight="1">
      <c r="A1318" s="152"/>
      <c r="B1318" s="155"/>
    </row>
    <row r="1319" spans="1:2" ht="15" customHeight="1">
      <c r="A1319" s="152"/>
      <c r="B1319" s="155"/>
    </row>
    <row r="1320" spans="1:2" ht="15" customHeight="1">
      <c r="A1320" s="152"/>
      <c r="B1320" s="155"/>
    </row>
    <row r="1321" spans="1:2" ht="15" customHeight="1">
      <c r="A1321" s="152"/>
      <c r="B1321" s="155"/>
    </row>
    <row r="1322" spans="1:2" ht="15" customHeight="1">
      <c r="A1322" s="152"/>
      <c r="B1322" s="155"/>
    </row>
    <row r="1323" spans="1:2" ht="15" customHeight="1">
      <c r="A1323" s="152"/>
      <c r="B1323" s="155"/>
    </row>
    <row r="1324" spans="1:2" ht="15" customHeight="1">
      <c r="A1324" s="152"/>
      <c r="B1324" s="155"/>
    </row>
    <row r="1325" spans="1:2" ht="15" customHeight="1">
      <c r="A1325" s="152"/>
      <c r="B1325" s="155"/>
    </row>
    <row r="1326" spans="1:2" ht="15" customHeight="1">
      <c r="A1326" s="152"/>
      <c r="B1326" s="155"/>
    </row>
    <row r="1327" spans="1:2" ht="15" customHeight="1">
      <c r="A1327" s="152"/>
      <c r="B1327" s="155"/>
    </row>
    <row r="1328" spans="1:2" ht="15" customHeight="1">
      <c r="A1328" s="152"/>
      <c r="B1328" s="155"/>
    </row>
    <row r="1329" spans="1:2" ht="15" customHeight="1">
      <c r="A1329" s="152"/>
      <c r="B1329" s="155"/>
    </row>
    <row r="1330" spans="1:2" ht="15" customHeight="1">
      <c r="A1330" s="152"/>
      <c r="B1330" s="155"/>
    </row>
    <row r="1331" spans="1:2" ht="15" customHeight="1">
      <c r="A1331" s="152"/>
      <c r="B1331" s="155"/>
    </row>
    <row r="1332" spans="1:2" ht="15" customHeight="1">
      <c r="A1332" s="152"/>
      <c r="B1332" s="155"/>
    </row>
    <row r="1333" spans="1:2" ht="15" customHeight="1">
      <c r="A1333" s="152"/>
      <c r="B1333" s="155"/>
    </row>
    <row r="1334" spans="1:2" ht="15" customHeight="1">
      <c r="A1334" s="152"/>
      <c r="B1334" s="155"/>
    </row>
    <row r="1335" spans="1:2" ht="15" customHeight="1">
      <c r="A1335" s="152"/>
      <c r="B1335" s="155"/>
    </row>
    <row r="1336" spans="1:2" ht="15" customHeight="1">
      <c r="A1336" s="152"/>
      <c r="B1336" s="155"/>
    </row>
    <row r="1337" spans="1:2" ht="15" customHeight="1">
      <c r="A1337" s="152"/>
      <c r="B1337" s="155"/>
    </row>
    <row r="1338" spans="1:2" ht="15" customHeight="1">
      <c r="A1338" s="152"/>
      <c r="B1338" s="155"/>
    </row>
    <row r="1339" spans="1:2" ht="15" customHeight="1">
      <c r="A1339" s="152"/>
      <c r="B1339" s="155"/>
    </row>
    <row r="1340" spans="1:2" ht="15" customHeight="1">
      <c r="A1340" s="152"/>
      <c r="B1340" s="155"/>
    </row>
    <row r="1341" spans="1:2" ht="15" customHeight="1">
      <c r="A1341" s="152"/>
      <c r="B1341" s="155"/>
    </row>
    <row r="1342" spans="1:2" ht="15" customHeight="1">
      <c r="A1342" s="152"/>
      <c r="B1342" s="155"/>
    </row>
    <row r="1343" spans="1:2" ht="15" customHeight="1">
      <c r="A1343" s="152"/>
      <c r="B1343" s="155"/>
    </row>
    <row r="1344" spans="1:2" ht="15" customHeight="1">
      <c r="A1344" s="152"/>
      <c r="B1344" s="155"/>
    </row>
    <row r="1345" spans="1:2" ht="15" customHeight="1">
      <c r="A1345" s="152"/>
      <c r="B1345" s="155"/>
    </row>
    <row r="1346" spans="1:2" ht="15" customHeight="1">
      <c r="A1346" s="152"/>
      <c r="B1346" s="155"/>
    </row>
    <row r="1347" spans="1:2" ht="15" customHeight="1">
      <c r="A1347" s="152"/>
      <c r="B1347" s="155"/>
    </row>
    <row r="1348" spans="1:2" ht="15" customHeight="1">
      <c r="A1348" s="152"/>
      <c r="B1348" s="155"/>
    </row>
    <row r="1349" spans="1:2" ht="15" customHeight="1">
      <c r="A1349" s="152"/>
      <c r="B1349" s="155"/>
    </row>
    <row r="1350" spans="1:2" ht="15" customHeight="1">
      <c r="A1350" s="152"/>
      <c r="B1350" s="155"/>
    </row>
    <row r="1351" spans="1:2" ht="15" customHeight="1">
      <c r="A1351" s="152"/>
      <c r="B1351" s="155"/>
    </row>
    <row r="1352" spans="1:2" ht="15" customHeight="1">
      <c r="A1352" s="152"/>
      <c r="B1352" s="155"/>
    </row>
    <row r="1353" spans="1:2" ht="15" customHeight="1">
      <c r="A1353" s="152"/>
      <c r="B1353" s="155"/>
    </row>
    <row r="1354" spans="1:2" ht="15" customHeight="1">
      <c r="A1354" s="152"/>
      <c r="B1354" s="155"/>
    </row>
    <row r="1355" spans="1:2" ht="15" customHeight="1">
      <c r="A1355" s="152"/>
      <c r="B1355" s="155"/>
    </row>
    <row r="1356" spans="1:2" ht="15" customHeight="1">
      <c r="A1356" s="152"/>
      <c r="B1356" s="155"/>
    </row>
    <row r="1357" spans="1:2" ht="15" customHeight="1">
      <c r="A1357" s="152"/>
      <c r="B1357" s="155"/>
    </row>
    <row r="1358" spans="1:2" ht="15" customHeight="1">
      <c r="A1358" s="152"/>
      <c r="B1358" s="155"/>
    </row>
    <row r="1359" spans="1:2" ht="15" customHeight="1">
      <c r="A1359" s="152"/>
      <c r="B1359" s="155"/>
    </row>
    <row r="1360" spans="1:2" ht="15" customHeight="1">
      <c r="A1360" s="152"/>
      <c r="B1360" s="155"/>
    </row>
    <row r="1361" spans="1:2" ht="15" customHeight="1">
      <c r="A1361" s="152"/>
      <c r="B1361" s="155"/>
    </row>
    <row r="1362" spans="1:2" ht="15" customHeight="1">
      <c r="A1362" s="152"/>
      <c r="B1362" s="155"/>
    </row>
    <row r="1363" spans="1:2" ht="15" customHeight="1">
      <c r="A1363" s="152"/>
      <c r="B1363" s="155"/>
    </row>
    <row r="1364" spans="1:2" ht="15" customHeight="1">
      <c r="A1364" s="152"/>
      <c r="B1364" s="155"/>
    </row>
    <row r="1365" spans="1:2" ht="15" customHeight="1">
      <c r="A1365" s="152"/>
      <c r="B1365" s="155"/>
    </row>
    <row r="1366" spans="1:2" ht="15" customHeight="1">
      <c r="A1366" s="152"/>
      <c r="B1366" s="155"/>
    </row>
    <row r="1367" spans="1:2" ht="15" customHeight="1">
      <c r="A1367" s="152"/>
      <c r="B1367" s="155"/>
    </row>
    <row r="1368" spans="1:2" ht="15" customHeight="1">
      <c r="A1368" s="149"/>
      <c r="B1368" s="155"/>
    </row>
    <row r="1369" spans="1:2" ht="15" customHeight="1">
      <c r="A1369" s="149"/>
      <c r="B1369" s="155"/>
    </row>
    <row r="1370" spans="1:2" ht="15" customHeight="1">
      <c r="A1370" s="149"/>
      <c r="B1370" s="155"/>
    </row>
    <row r="1371" spans="1:2" ht="15" customHeight="1">
      <c r="A1371" s="149"/>
      <c r="B1371" s="155"/>
    </row>
    <row r="1372" spans="1:2" ht="15" customHeight="1">
      <c r="A1372" s="149"/>
      <c r="B1372" s="155"/>
    </row>
    <row r="1373" spans="1:2" ht="15" customHeight="1">
      <c r="A1373" s="149"/>
      <c r="B1373" s="155"/>
    </row>
    <row r="1374" spans="1:2" ht="15" customHeight="1">
      <c r="A1374" s="149"/>
      <c r="B1374" s="155"/>
    </row>
    <row r="1375" spans="1:2" ht="15" customHeight="1">
      <c r="A1375" s="149"/>
      <c r="B1375" s="155"/>
    </row>
    <row r="1376" spans="1:2" ht="15" customHeight="1">
      <c r="A1376" s="149"/>
      <c r="B1376" s="155"/>
    </row>
    <row r="1377" spans="1:2" ht="15" customHeight="1">
      <c r="A1377" s="149"/>
      <c r="B1377" s="155"/>
    </row>
    <row r="1378" spans="1:2" ht="15" customHeight="1">
      <c r="A1378" s="149"/>
      <c r="B1378" s="155"/>
    </row>
    <row r="1379" spans="1:2" ht="15" customHeight="1">
      <c r="A1379" s="149"/>
      <c r="B1379" s="155"/>
    </row>
    <row r="1380" spans="1:2" ht="15" customHeight="1">
      <c r="A1380" s="149"/>
      <c r="B1380" s="155"/>
    </row>
    <row r="1381" spans="1:2" ht="15" customHeight="1">
      <c r="A1381" s="149"/>
      <c r="B1381" s="155"/>
    </row>
    <row r="1382" spans="1:2" ht="15" customHeight="1">
      <c r="A1382" s="149"/>
      <c r="B1382" s="155"/>
    </row>
    <row r="1383" spans="1:2" ht="15" customHeight="1">
      <c r="A1383" s="149"/>
      <c r="B1383" s="155"/>
    </row>
    <row r="1384" spans="1:2" ht="15" customHeight="1">
      <c r="A1384" s="149"/>
      <c r="B1384" s="155"/>
    </row>
    <row r="1385" spans="1:2" ht="15" customHeight="1">
      <c r="A1385" s="149"/>
      <c r="B1385" s="155"/>
    </row>
    <row r="1386" spans="1:2" ht="15" customHeight="1">
      <c r="A1386" s="149"/>
      <c r="B1386" s="155"/>
    </row>
    <row r="1387" spans="1:2" ht="15" customHeight="1">
      <c r="A1387" s="149"/>
      <c r="B1387" s="155"/>
    </row>
    <row r="1388" spans="1:2" ht="15" customHeight="1">
      <c r="A1388" s="149"/>
      <c r="B1388" s="155"/>
    </row>
    <row r="1389" spans="1:2" ht="15" customHeight="1">
      <c r="A1389" s="149"/>
      <c r="B1389" s="155"/>
    </row>
    <row r="1390" spans="1:2" ht="15" customHeight="1">
      <c r="A1390" s="149"/>
      <c r="B1390" s="155"/>
    </row>
    <row r="1391" spans="1:2" ht="15" customHeight="1">
      <c r="A1391" s="149"/>
      <c r="B1391" s="155"/>
    </row>
    <row r="1392" spans="1:2" ht="15" customHeight="1">
      <c r="A1392" s="149"/>
      <c r="B1392" s="155"/>
    </row>
    <row r="1393" spans="1:2" ht="15" customHeight="1">
      <c r="A1393" s="149"/>
      <c r="B1393" s="155"/>
    </row>
    <row r="1394" spans="1:2" ht="15" customHeight="1">
      <c r="A1394" s="149"/>
      <c r="B1394" s="155"/>
    </row>
    <row r="1395" spans="1:2" ht="15" customHeight="1">
      <c r="A1395" s="149"/>
      <c r="B1395" s="155"/>
    </row>
    <row r="1396" spans="1:2" ht="15" customHeight="1">
      <c r="A1396" s="149"/>
      <c r="B1396" s="155"/>
    </row>
    <row r="1397" spans="1:2" ht="15" customHeight="1">
      <c r="A1397" s="149"/>
      <c r="B1397" s="155"/>
    </row>
    <row r="1398" spans="1:2" ht="15" customHeight="1">
      <c r="A1398" s="149"/>
      <c r="B1398" s="155"/>
    </row>
    <row r="1399" spans="1:2" ht="15" customHeight="1">
      <c r="A1399" s="149"/>
      <c r="B1399" s="155"/>
    </row>
    <row r="1400" spans="1:2" ht="15" customHeight="1">
      <c r="A1400" s="149"/>
      <c r="B1400" s="155"/>
    </row>
    <row r="1401" spans="1:2" ht="15" customHeight="1">
      <c r="A1401" s="149"/>
      <c r="B1401" s="155"/>
    </row>
    <row r="1402" spans="1:2" ht="15" customHeight="1">
      <c r="A1402" s="149"/>
      <c r="B1402" s="155"/>
    </row>
    <row r="1403" spans="1:2" ht="15" customHeight="1">
      <c r="A1403" s="149"/>
      <c r="B1403" s="155"/>
    </row>
    <row r="1404" spans="1:2" ht="15" customHeight="1">
      <c r="A1404" s="149"/>
      <c r="B1404" s="155"/>
    </row>
    <row r="1405" spans="1:2" ht="15" customHeight="1">
      <c r="A1405" s="149"/>
      <c r="B1405" s="155"/>
    </row>
    <row r="1406" spans="1:2" ht="15" customHeight="1">
      <c r="A1406" s="149"/>
      <c r="B1406" s="155"/>
    </row>
    <row r="1407" spans="1:2" ht="15" customHeight="1">
      <c r="A1407" s="149"/>
      <c r="B1407" s="155"/>
    </row>
    <row r="1408" spans="1:2" ht="15" customHeight="1">
      <c r="A1408" s="149"/>
      <c r="B1408" s="155"/>
    </row>
    <row r="1409" spans="1:2" ht="15" customHeight="1">
      <c r="A1409" s="149"/>
      <c r="B1409" s="155"/>
    </row>
    <row r="1410" spans="1:2" ht="15" customHeight="1">
      <c r="A1410" s="149"/>
      <c r="B1410" s="155"/>
    </row>
    <row r="1411" spans="1:2" ht="15" customHeight="1">
      <c r="A1411" s="149"/>
      <c r="B1411" s="155"/>
    </row>
    <row r="1412" spans="1:2" ht="15" customHeight="1">
      <c r="A1412" s="149"/>
      <c r="B1412" s="155"/>
    </row>
    <row r="1413" spans="1:2" ht="15" customHeight="1">
      <c r="A1413" s="149"/>
      <c r="B1413" s="155"/>
    </row>
    <row r="1414" spans="1:2" ht="15" customHeight="1">
      <c r="A1414" s="149"/>
      <c r="B1414" s="155"/>
    </row>
    <row r="1415" spans="1:2" ht="15" customHeight="1">
      <c r="A1415" s="149"/>
      <c r="B1415" s="155"/>
    </row>
    <row r="1416" spans="1:2" ht="15" customHeight="1">
      <c r="A1416" s="149"/>
      <c r="B1416" s="155"/>
    </row>
    <row r="1417" spans="1:2" ht="15" customHeight="1">
      <c r="A1417" s="149"/>
      <c r="B1417" s="155"/>
    </row>
    <row r="1418" spans="1:2" ht="15" customHeight="1">
      <c r="A1418" s="149"/>
      <c r="B1418" s="155"/>
    </row>
    <row r="1419" spans="1:2" ht="15" customHeight="1">
      <c r="A1419" s="149"/>
      <c r="B1419" s="155"/>
    </row>
    <row r="1420" spans="1:2" ht="15" customHeight="1">
      <c r="A1420" s="149"/>
      <c r="B1420" s="155"/>
    </row>
    <row r="1421" spans="1:2" ht="15" customHeight="1">
      <c r="A1421" s="149"/>
      <c r="B1421" s="155"/>
    </row>
    <row r="1422" spans="1:2" ht="15" customHeight="1">
      <c r="A1422" s="149"/>
      <c r="B1422" s="155"/>
    </row>
    <row r="1423" spans="1:2" ht="15" customHeight="1">
      <c r="A1423" s="149"/>
      <c r="B1423" s="155"/>
    </row>
    <row r="1424" spans="1:2" ht="15" customHeight="1">
      <c r="A1424" s="149"/>
      <c r="B1424" s="155"/>
    </row>
    <row r="1425" spans="1:2" ht="15" customHeight="1">
      <c r="A1425" s="149"/>
      <c r="B1425" s="155"/>
    </row>
    <row r="1426" spans="1:2" ht="15" customHeight="1">
      <c r="A1426" s="149"/>
      <c r="B1426" s="155"/>
    </row>
    <row r="1427" spans="1:2" ht="15" customHeight="1">
      <c r="A1427" s="149"/>
      <c r="B1427" s="155"/>
    </row>
    <row r="1428" spans="1:2" ht="15" customHeight="1">
      <c r="A1428" s="149"/>
      <c r="B1428" s="155"/>
    </row>
    <row r="1429" spans="1:2" ht="15" customHeight="1">
      <c r="A1429" s="149"/>
      <c r="B1429" s="155"/>
    </row>
    <row r="1430" spans="1:2" ht="15" customHeight="1">
      <c r="A1430" s="149"/>
      <c r="B1430" s="155"/>
    </row>
    <row r="1431" spans="1:2" ht="15" customHeight="1">
      <c r="A1431" s="149"/>
      <c r="B1431" s="155"/>
    </row>
    <row r="1432" spans="1:2" ht="15" customHeight="1">
      <c r="A1432" s="149"/>
      <c r="B1432" s="155"/>
    </row>
    <row r="1433" spans="1:2" ht="15" customHeight="1">
      <c r="A1433" s="149"/>
      <c r="B1433" s="155"/>
    </row>
    <row r="1434" spans="1:2" ht="15" customHeight="1">
      <c r="A1434" s="149"/>
      <c r="B1434" s="155"/>
    </row>
    <row r="1435" spans="1:2" ht="15" customHeight="1">
      <c r="A1435" s="149"/>
      <c r="B1435" s="155"/>
    </row>
    <row r="1436" spans="1:2" ht="15" customHeight="1">
      <c r="A1436" s="149"/>
      <c r="B1436" s="155"/>
    </row>
    <row r="1437" spans="1:2" ht="15" customHeight="1">
      <c r="A1437" s="149"/>
      <c r="B1437" s="155"/>
    </row>
    <row r="1438" spans="1:2" ht="15" customHeight="1">
      <c r="A1438" s="149"/>
      <c r="B1438" s="155"/>
    </row>
    <row r="1439" spans="1:2" ht="15" customHeight="1">
      <c r="A1439" s="149"/>
      <c r="B1439" s="155"/>
    </row>
    <row r="1440" spans="1:2" ht="15" customHeight="1">
      <c r="A1440" s="149"/>
      <c r="B1440" s="155"/>
    </row>
    <row r="1441" spans="1:2" ht="15" customHeight="1">
      <c r="A1441" s="149"/>
      <c r="B1441" s="155"/>
    </row>
    <row r="1442" spans="1:2" ht="15" customHeight="1">
      <c r="A1442" s="149"/>
      <c r="B1442" s="155"/>
    </row>
    <row r="1443" spans="1:2" ht="15" customHeight="1">
      <c r="A1443" s="149"/>
      <c r="B1443" s="155"/>
    </row>
    <row r="1444" spans="1:2" ht="15" customHeight="1">
      <c r="A1444" s="149"/>
      <c r="B1444" s="155"/>
    </row>
    <row r="1445" spans="1:2" ht="15" customHeight="1">
      <c r="A1445" s="149"/>
      <c r="B1445" s="155"/>
    </row>
    <row r="1446" spans="1:2" ht="15" customHeight="1">
      <c r="A1446" s="149"/>
      <c r="B1446" s="155"/>
    </row>
    <row r="1447" spans="1:2" ht="15" customHeight="1">
      <c r="A1447" s="149"/>
      <c r="B1447" s="155"/>
    </row>
    <row r="1448" spans="1:2" ht="15" customHeight="1">
      <c r="A1448" s="149"/>
      <c r="B1448" s="155"/>
    </row>
    <row r="1449" spans="1:2" ht="15" customHeight="1">
      <c r="A1449" s="149"/>
      <c r="B1449" s="155"/>
    </row>
    <row r="1450" spans="1:2" ht="15" customHeight="1">
      <c r="A1450" s="149"/>
      <c r="B1450" s="155"/>
    </row>
    <row r="1451" spans="1:2" ht="15" customHeight="1">
      <c r="A1451" s="149"/>
      <c r="B1451" s="155"/>
    </row>
    <row r="1452" spans="1:2" ht="15" customHeight="1">
      <c r="A1452" s="149"/>
      <c r="B1452" s="155"/>
    </row>
    <row r="1453" spans="1:2" ht="15" customHeight="1">
      <c r="A1453" s="149"/>
      <c r="B1453" s="155"/>
    </row>
    <row r="1454" spans="1:2" ht="15" customHeight="1">
      <c r="A1454" s="149"/>
      <c r="B1454" s="155"/>
    </row>
    <row r="1455" spans="1:2" ht="15" customHeight="1">
      <c r="A1455" s="149"/>
      <c r="B1455" s="155"/>
    </row>
    <row r="1456" spans="1:2" ht="15" customHeight="1">
      <c r="A1456" s="149"/>
      <c r="B1456" s="155"/>
    </row>
    <row r="1457" spans="1:2" ht="15" customHeight="1">
      <c r="A1457" s="149"/>
      <c r="B1457" s="155"/>
    </row>
    <row r="1458" spans="1:2" ht="15" customHeight="1">
      <c r="A1458" s="149"/>
      <c r="B1458" s="155"/>
    </row>
    <row r="1459" spans="1:2" ht="15" customHeight="1">
      <c r="A1459" s="149"/>
      <c r="B1459" s="155"/>
    </row>
    <row r="1460" spans="1:2" ht="15" customHeight="1">
      <c r="A1460" s="149"/>
      <c r="B1460" s="155"/>
    </row>
    <row r="1461" spans="1:2" ht="15" customHeight="1">
      <c r="A1461" s="149"/>
      <c r="B1461" s="155"/>
    </row>
    <row r="1462" spans="1:2" ht="15" customHeight="1">
      <c r="A1462" s="149"/>
      <c r="B1462" s="155"/>
    </row>
    <row r="1463" spans="1:2" ht="15" customHeight="1">
      <c r="A1463" s="149"/>
      <c r="B1463" s="155"/>
    </row>
    <row r="1464" spans="1:2" ht="15" customHeight="1">
      <c r="A1464" s="149"/>
      <c r="B1464" s="155"/>
    </row>
    <row r="1465" spans="1:2" ht="15" customHeight="1">
      <c r="A1465" s="149"/>
      <c r="B1465" s="155"/>
    </row>
    <row r="1466" spans="1:2" ht="15" customHeight="1">
      <c r="A1466" s="149"/>
      <c r="B1466" s="155"/>
    </row>
    <row r="1467" spans="1:2" ht="15" customHeight="1">
      <c r="A1467" s="149"/>
      <c r="B1467" s="155"/>
    </row>
    <row r="1468" spans="1:2" ht="15" customHeight="1">
      <c r="A1468" s="149"/>
      <c r="B1468" s="155"/>
    </row>
    <row r="1469" spans="1:2" ht="15" customHeight="1">
      <c r="A1469" s="149"/>
      <c r="B1469" s="155"/>
    </row>
    <row r="1470" spans="1:2" ht="15" customHeight="1">
      <c r="A1470" s="149"/>
      <c r="B1470" s="155"/>
    </row>
    <row r="1471" spans="1:2" ht="15" customHeight="1">
      <c r="A1471" s="149"/>
      <c r="B1471" s="155"/>
    </row>
    <row r="1472" spans="1:2" ht="15" customHeight="1">
      <c r="A1472" s="149"/>
      <c r="B1472" s="155"/>
    </row>
    <row r="1473" spans="1:2" ht="15" customHeight="1">
      <c r="A1473" s="149"/>
      <c r="B1473" s="155"/>
    </row>
    <row r="1474" spans="1:2" ht="15" customHeight="1">
      <c r="A1474" s="149"/>
      <c r="B1474" s="155"/>
    </row>
    <row r="1475" spans="1:2" ht="15" customHeight="1">
      <c r="A1475" s="149"/>
      <c r="B1475" s="155"/>
    </row>
    <row r="1476" spans="1:2" ht="15" customHeight="1">
      <c r="A1476" s="149"/>
      <c r="B1476" s="155"/>
    </row>
    <row r="1477" spans="1:2" ht="15" customHeight="1">
      <c r="A1477" s="149"/>
      <c r="B1477" s="155"/>
    </row>
    <row r="1478" spans="1:2" ht="15" customHeight="1">
      <c r="A1478" s="149"/>
      <c r="B1478" s="155"/>
    </row>
    <row r="1479" spans="1:2" ht="15" customHeight="1">
      <c r="A1479" s="149"/>
      <c r="B1479" s="155"/>
    </row>
    <row r="1480" spans="1:2" ht="15" customHeight="1">
      <c r="A1480" s="149"/>
      <c r="B1480" s="155"/>
    </row>
    <row r="1481" spans="1:2" ht="15" customHeight="1">
      <c r="A1481" s="149"/>
      <c r="B1481" s="155"/>
    </row>
    <row r="1482" spans="1:2" ht="15" customHeight="1">
      <c r="A1482" s="149"/>
      <c r="B1482" s="155"/>
    </row>
    <row r="1483" spans="1:2" ht="15" customHeight="1">
      <c r="A1483" s="149"/>
      <c r="B1483" s="155"/>
    </row>
    <row r="1484" spans="1:2" ht="15" customHeight="1">
      <c r="A1484" s="149"/>
      <c r="B1484" s="155"/>
    </row>
    <row r="1485" spans="1:2" ht="15" customHeight="1">
      <c r="A1485" s="149"/>
      <c r="B1485" s="155"/>
    </row>
    <row r="1486" spans="1:2" ht="15" customHeight="1">
      <c r="A1486" s="149"/>
      <c r="B1486" s="155"/>
    </row>
    <row r="1487" spans="1:2" ht="15" customHeight="1">
      <c r="A1487" s="149"/>
      <c r="B1487" s="155"/>
    </row>
    <row r="1488" spans="1:2" ht="15" customHeight="1">
      <c r="A1488" s="149"/>
      <c r="B1488" s="155"/>
    </row>
    <row r="1489" spans="1:2" ht="15" customHeight="1">
      <c r="A1489" s="149"/>
      <c r="B1489" s="155"/>
    </row>
    <row r="1490" spans="1:2" ht="15" customHeight="1">
      <c r="A1490" s="149"/>
      <c r="B1490" s="155"/>
    </row>
    <row r="1491" spans="1:2" ht="15" customHeight="1">
      <c r="A1491" s="149"/>
      <c r="B1491" s="155"/>
    </row>
    <row r="1492" spans="1:2" ht="15" customHeight="1">
      <c r="A1492" s="149"/>
      <c r="B1492" s="155"/>
    </row>
    <row r="1493" spans="1:2" ht="15" customHeight="1">
      <c r="A1493" s="149"/>
      <c r="B1493" s="155"/>
    </row>
    <row r="1494" spans="1:2" ht="15" customHeight="1">
      <c r="A1494" s="149"/>
      <c r="B1494" s="155"/>
    </row>
    <row r="1495" spans="1:2" ht="15" customHeight="1">
      <c r="A1495" s="149"/>
      <c r="B1495" s="155"/>
    </row>
    <row r="1496" spans="1:2" ht="15" customHeight="1">
      <c r="A1496" s="149"/>
      <c r="B1496" s="155"/>
    </row>
    <row r="1497" spans="1:2" ht="15" customHeight="1">
      <c r="A1497" s="149"/>
      <c r="B1497" s="155"/>
    </row>
    <row r="1498" spans="1:2" ht="15" customHeight="1">
      <c r="A1498" s="149"/>
      <c r="B1498" s="155"/>
    </row>
    <row r="1499" spans="1:2" ht="15" customHeight="1">
      <c r="A1499" s="149"/>
      <c r="B1499" s="155"/>
    </row>
    <row r="1500" spans="1:2" ht="15" customHeight="1">
      <c r="A1500" s="149"/>
      <c r="B1500" s="155"/>
    </row>
    <row r="1501" spans="1:2" ht="15" customHeight="1">
      <c r="A1501" s="149"/>
      <c r="B1501" s="155"/>
    </row>
    <row r="1502" spans="1:2" ht="15" customHeight="1">
      <c r="A1502" s="149"/>
      <c r="B1502" s="155"/>
    </row>
    <row r="1503" spans="1:2" ht="15" customHeight="1">
      <c r="A1503" s="149"/>
      <c r="B1503" s="155"/>
    </row>
    <row r="1504" spans="1:2" ht="15" customHeight="1">
      <c r="A1504" s="149"/>
      <c r="B1504" s="155"/>
    </row>
    <row r="1505" spans="1:2" ht="15" customHeight="1">
      <c r="A1505" s="149"/>
      <c r="B1505" s="155"/>
    </row>
    <row r="1506" spans="1:2" ht="15" customHeight="1">
      <c r="A1506" s="149"/>
      <c r="B1506" s="155"/>
    </row>
    <row r="1507" spans="1:2" ht="15" customHeight="1">
      <c r="A1507" s="149"/>
      <c r="B1507" s="155"/>
    </row>
    <row r="1508" spans="1:2" ht="15" customHeight="1">
      <c r="A1508" s="149"/>
      <c r="B1508" s="155"/>
    </row>
    <row r="1509" spans="1:2" ht="15" customHeight="1">
      <c r="A1509" s="149"/>
      <c r="B1509" s="155"/>
    </row>
    <row r="1510" spans="1:2" ht="15" customHeight="1">
      <c r="A1510" s="149"/>
      <c r="B1510" s="155"/>
    </row>
    <row r="1511" spans="1:2" ht="15" customHeight="1">
      <c r="A1511" s="149"/>
      <c r="B1511" s="155"/>
    </row>
    <row r="1512" spans="1:2" ht="15" customHeight="1">
      <c r="A1512" s="149"/>
      <c r="B1512" s="155"/>
    </row>
    <row r="1513" spans="1:2" ht="15" customHeight="1">
      <c r="A1513" s="149"/>
      <c r="B1513" s="155"/>
    </row>
    <row r="1514" spans="1:2" ht="15" customHeight="1">
      <c r="A1514" s="149"/>
      <c r="B1514" s="155"/>
    </row>
    <row r="1515" spans="1:2" ht="15" customHeight="1">
      <c r="A1515" s="149"/>
      <c r="B1515" s="155"/>
    </row>
    <row r="1516" spans="1:2" ht="15" customHeight="1">
      <c r="A1516" s="149"/>
      <c r="B1516" s="155"/>
    </row>
    <row r="1517" spans="1:2" ht="15" customHeight="1">
      <c r="A1517" s="149"/>
      <c r="B1517" s="155"/>
    </row>
    <row r="1518" spans="1:2" ht="15" customHeight="1">
      <c r="A1518" s="149"/>
      <c r="B1518" s="155"/>
    </row>
    <row r="1519" spans="1:2" ht="15" customHeight="1">
      <c r="A1519" s="149"/>
      <c r="B1519" s="155"/>
    </row>
    <row r="1520" spans="1:2" ht="15" customHeight="1">
      <c r="A1520" s="149"/>
      <c r="B1520" s="155"/>
    </row>
    <row r="1521" spans="1:2" ht="15" customHeight="1">
      <c r="A1521" s="149"/>
      <c r="B1521" s="155"/>
    </row>
    <row r="1522" spans="1:2" ht="15" customHeight="1">
      <c r="A1522" s="149"/>
      <c r="B1522" s="155"/>
    </row>
    <row r="1523" spans="1:2" ht="15" customHeight="1">
      <c r="A1523" s="149"/>
      <c r="B1523" s="155"/>
    </row>
    <row r="1524" spans="1:2" ht="15" customHeight="1">
      <c r="A1524" s="149"/>
      <c r="B1524" s="155"/>
    </row>
    <row r="1525" spans="1:2" ht="15" customHeight="1">
      <c r="A1525" s="149"/>
      <c r="B1525" s="155"/>
    </row>
    <row r="1526" spans="1:2" ht="15" customHeight="1">
      <c r="A1526" s="149"/>
      <c r="B1526" s="155"/>
    </row>
    <row r="1527" spans="1:2" ht="15" customHeight="1">
      <c r="A1527" s="149"/>
      <c r="B1527" s="155"/>
    </row>
    <row r="1528" spans="1:2" ht="15" customHeight="1">
      <c r="A1528" s="149"/>
      <c r="B1528" s="155"/>
    </row>
    <row r="1529" spans="1:2" ht="15" customHeight="1">
      <c r="A1529" s="149"/>
      <c r="B1529" s="155"/>
    </row>
    <row r="1530" spans="1:2" ht="15" customHeight="1">
      <c r="A1530" s="149"/>
      <c r="B1530" s="155"/>
    </row>
    <row r="1531" spans="1:2" ht="15" customHeight="1">
      <c r="A1531" s="149"/>
      <c r="B1531" s="155"/>
    </row>
    <row r="1532" spans="1:2" ht="15" customHeight="1">
      <c r="A1532" s="149"/>
      <c r="B1532" s="155"/>
    </row>
    <row r="1533" spans="1:2" ht="15" customHeight="1">
      <c r="A1533" s="149"/>
      <c r="B1533" s="155"/>
    </row>
    <row r="1534" spans="1:2" ht="15" customHeight="1">
      <c r="A1534" s="149"/>
      <c r="B1534" s="155"/>
    </row>
    <row r="1535" spans="1:2" ht="15" customHeight="1">
      <c r="A1535" s="149"/>
      <c r="B1535" s="155"/>
    </row>
    <row r="1536" spans="1:2" ht="15" customHeight="1">
      <c r="A1536" s="149"/>
      <c r="B1536" s="155"/>
    </row>
    <row r="1537" spans="1:2" ht="15" customHeight="1">
      <c r="A1537" s="149"/>
      <c r="B1537" s="155"/>
    </row>
    <row r="1538" spans="1:2" ht="15" customHeight="1">
      <c r="A1538" s="149"/>
      <c r="B1538" s="155"/>
    </row>
    <row r="1539" spans="1:2" ht="15" customHeight="1">
      <c r="A1539" s="149"/>
      <c r="B1539" s="155"/>
    </row>
    <row r="1540" spans="1:2" ht="15" customHeight="1">
      <c r="A1540" s="149"/>
      <c r="B1540" s="155"/>
    </row>
    <row r="1541" spans="1:2" ht="15" customHeight="1">
      <c r="A1541" s="149"/>
      <c r="B1541" s="155"/>
    </row>
    <row r="1542" spans="1:2" ht="15" customHeight="1">
      <c r="A1542" s="149"/>
      <c r="B1542" s="155"/>
    </row>
    <row r="1543" spans="1:2" ht="15" customHeight="1">
      <c r="A1543" s="149"/>
      <c r="B1543" s="155"/>
    </row>
    <row r="1544" spans="1:2" ht="15" customHeight="1">
      <c r="A1544" s="149"/>
      <c r="B1544" s="155"/>
    </row>
    <row r="1545" spans="1:2" ht="15" customHeight="1">
      <c r="A1545" s="149"/>
      <c r="B1545" s="155"/>
    </row>
    <row r="1546" spans="1:2" ht="15" customHeight="1">
      <c r="A1546" s="149"/>
      <c r="B1546" s="155"/>
    </row>
    <row r="1547" spans="1:2" ht="15" customHeight="1">
      <c r="A1547" s="149"/>
      <c r="B1547" s="155"/>
    </row>
    <row r="1548" spans="1:2" ht="15" customHeight="1">
      <c r="A1548" s="149"/>
      <c r="B1548" s="155"/>
    </row>
    <row r="1549" spans="1:2" ht="15" customHeight="1">
      <c r="A1549" s="149"/>
      <c r="B1549" s="155"/>
    </row>
    <row r="1550" spans="1:2" ht="15" customHeight="1">
      <c r="A1550" s="149"/>
      <c r="B1550" s="155"/>
    </row>
    <row r="1551" spans="1:2" ht="15" customHeight="1">
      <c r="A1551" s="149"/>
      <c r="B1551" s="155"/>
    </row>
    <row r="1552" spans="1:2" ht="15" customHeight="1">
      <c r="A1552" s="149"/>
      <c r="B1552" s="155"/>
    </row>
    <row r="1553" spans="1:2" ht="15" customHeight="1">
      <c r="A1553" s="149"/>
      <c r="B1553" s="155"/>
    </row>
    <row r="1554" spans="1:2" ht="15" customHeight="1">
      <c r="A1554" s="149"/>
      <c r="B1554" s="155"/>
    </row>
    <row r="1555" spans="1:2" ht="15" customHeight="1">
      <c r="A1555" s="149"/>
      <c r="B1555" s="155"/>
    </row>
    <row r="1556" spans="1:2" ht="15" customHeight="1">
      <c r="A1556" s="149"/>
      <c r="B1556" s="155"/>
    </row>
    <row r="1557" spans="1:2" ht="15" customHeight="1">
      <c r="A1557" s="149"/>
      <c r="B1557" s="155"/>
    </row>
    <row r="1558" spans="1:2" ht="15" customHeight="1">
      <c r="A1558" s="149"/>
      <c r="B1558" s="155"/>
    </row>
    <row r="1559" spans="1:2" ht="15" customHeight="1">
      <c r="A1559" s="149"/>
      <c r="B1559" s="155"/>
    </row>
    <row r="1560" spans="1:2" ht="15" customHeight="1">
      <c r="A1560" s="149"/>
      <c r="B1560" s="155"/>
    </row>
    <row r="1561" spans="1:2" ht="15" customHeight="1">
      <c r="A1561" s="149"/>
      <c r="B1561" s="155"/>
    </row>
    <row r="1562" spans="1:2" ht="15" customHeight="1">
      <c r="A1562" s="149"/>
      <c r="B1562" s="155"/>
    </row>
    <row r="1563" spans="1:2" ht="15" customHeight="1">
      <c r="A1563" s="149"/>
      <c r="B1563" s="155"/>
    </row>
    <row r="1564" spans="1:2" ht="15" customHeight="1">
      <c r="A1564" s="149"/>
      <c r="B1564" s="155"/>
    </row>
    <row r="1565" spans="1:2" ht="15" customHeight="1">
      <c r="A1565" s="149"/>
      <c r="B1565" s="155"/>
    </row>
    <row r="1566" spans="1:2" ht="15" customHeight="1">
      <c r="A1566" s="149"/>
      <c r="B1566" s="155"/>
    </row>
    <row r="1567" spans="1:2" ht="15" customHeight="1">
      <c r="A1567" s="149"/>
      <c r="B1567" s="155"/>
    </row>
    <row r="1568" spans="1:2" ht="15" customHeight="1">
      <c r="A1568" s="149"/>
      <c r="B1568" s="155"/>
    </row>
    <row r="1569" spans="1:2" ht="15" customHeight="1">
      <c r="A1569" s="149"/>
      <c r="B1569" s="155"/>
    </row>
    <row r="1570" spans="1:2" ht="15" customHeight="1">
      <c r="A1570" s="149"/>
      <c r="B1570" s="155"/>
    </row>
    <row r="1571" spans="1:2" ht="15" customHeight="1">
      <c r="A1571" s="149"/>
      <c r="B1571" s="155"/>
    </row>
    <row r="1572" spans="1:2" ht="15" customHeight="1">
      <c r="A1572" s="156"/>
      <c r="B1572" s="155"/>
    </row>
    <row r="1573" spans="1:2" ht="15" customHeight="1">
      <c r="A1573" s="156"/>
      <c r="B1573" s="155"/>
    </row>
    <row r="1574" spans="1:2" ht="15" customHeight="1">
      <c r="A1574" s="156"/>
      <c r="B1574" s="155"/>
    </row>
    <row r="1575" spans="1:2" ht="15" customHeight="1">
      <c r="A1575" s="156"/>
      <c r="B1575" s="155"/>
    </row>
    <row r="1576" spans="1:2" ht="15" customHeight="1">
      <c r="A1576" s="156"/>
      <c r="B1576" s="155"/>
    </row>
    <row r="1577" spans="1:2" ht="15" customHeight="1">
      <c r="A1577" s="156"/>
      <c r="B1577" s="155"/>
    </row>
    <row r="1578" spans="1:2" ht="15" customHeight="1">
      <c r="A1578" s="156"/>
      <c r="B1578" s="155"/>
    </row>
    <row r="1579" spans="1:2" ht="15" customHeight="1">
      <c r="A1579" s="156"/>
      <c r="B1579" s="155"/>
    </row>
    <row r="1580" spans="1:2" ht="15" customHeight="1">
      <c r="A1580" s="156"/>
      <c r="B1580" s="155"/>
    </row>
    <row r="1581" spans="1:2" ht="15" customHeight="1">
      <c r="A1581" s="156"/>
      <c r="B1581" s="155"/>
    </row>
    <row r="1582" spans="1:2" ht="15" customHeight="1">
      <c r="A1582" s="156"/>
      <c r="B1582" s="155"/>
    </row>
    <row r="1583" spans="1:2" ht="15" customHeight="1">
      <c r="A1583" s="156"/>
      <c r="B1583" s="155"/>
    </row>
    <row r="1584" spans="1:2" ht="15" customHeight="1">
      <c r="A1584" s="156"/>
      <c r="B1584" s="155"/>
    </row>
    <row r="1585" spans="1:2" ht="15" customHeight="1">
      <c r="A1585" s="156"/>
      <c r="B1585" s="155"/>
    </row>
    <row r="1586" spans="1:2" ht="15" customHeight="1">
      <c r="A1586" s="156"/>
      <c r="B1586" s="155"/>
    </row>
    <row r="1587" spans="1:2" ht="15" customHeight="1">
      <c r="A1587" s="156"/>
      <c r="B1587" s="155"/>
    </row>
    <row r="1588" spans="1:2" ht="15" customHeight="1">
      <c r="A1588" s="157"/>
      <c r="B1588" s="155"/>
    </row>
    <row r="1589" spans="1:2" ht="15" customHeight="1">
      <c r="A1589" s="157"/>
      <c r="B1589" s="155"/>
    </row>
    <row r="1590" spans="1:2" ht="15" customHeight="1">
      <c r="A1590" s="158"/>
      <c r="B1590" s="155"/>
    </row>
    <row r="1591" spans="1:2" ht="15" customHeight="1">
      <c r="A1591" s="158"/>
      <c r="B1591" s="155"/>
    </row>
    <row r="1592" spans="1:2" ht="15" customHeight="1">
      <c r="A1592" s="158"/>
      <c r="B1592" s="155"/>
    </row>
    <row r="1593" spans="1:2" ht="15" customHeight="1">
      <c r="A1593" s="158"/>
      <c r="B1593" s="155"/>
    </row>
    <row r="1594" spans="1:2" ht="15" customHeight="1">
      <c r="A1594" s="158"/>
      <c r="B1594" s="155"/>
    </row>
    <row r="1595" spans="1:2" ht="15" customHeight="1">
      <c r="A1595" s="158"/>
      <c r="B1595" s="155"/>
    </row>
    <row r="1596" spans="1:2" ht="15" customHeight="1">
      <c r="A1596" s="158"/>
      <c r="B1596" s="155"/>
    </row>
    <row r="1597" spans="1:2" ht="15" customHeight="1">
      <c r="A1597" s="158"/>
      <c r="B1597" s="155"/>
    </row>
    <row r="1598" spans="1:2" ht="15" customHeight="1">
      <c r="A1598" s="158"/>
      <c r="B1598" s="155"/>
    </row>
    <row r="1599" spans="1:2" ht="15" customHeight="1">
      <c r="A1599" s="158"/>
      <c r="B1599" s="155"/>
    </row>
    <row r="1600" spans="1:2" ht="15" customHeight="1">
      <c r="A1600" s="158"/>
      <c r="B1600" s="155"/>
    </row>
    <row r="1601" spans="1:2" ht="15" customHeight="1">
      <c r="A1601" s="158"/>
      <c r="B1601" s="155"/>
    </row>
    <row r="1602" spans="1:2" ht="15" customHeight="1">
      <c r="A1602" s="158"/>
      <c r="B1602" s="155"/>
    </row>
    <row r="1603" spans="1:2" ht="15" customHeight="1">
      <c r="A1603" s="158"/>
      <c r="B1603" s="155"/>
    </row>
    <row r="1604" spans="1:2" ht="15" customHeight="1">
      <c r="A1604" s="158"/>
      <c r="B1604" s="155"/>
    </row>
    <row r="1605" spans="1:2" ht="15" customHeight="1">
      <c r="A1605" s="158"/>
      <c r="B1605" s="155"/>
    </row>
    <row r="1606" spans="1:2" ht="15" customHeight="1">
      <c r="A1606" s="158"/>
      <c r="B1606" s="155"/>
    </row>
    <row r="1607" spans="1:2" ht="15" customHeight="1">
      <c r="A1607" s="158"/>
      <c r="B1607" s="155"/>
    </row>
    <row r="1608" spans="1:2" ht="15" customHeight="1">
      <c r="A1608" s="158"/>
      <c r="B1608" s="155"/>
    </row>
    <row r="1609" spans="1:2" ht="15" customHeight="1">
      <c r="A1609" s="158"/>
      <c r="B1609" s="155"/>
    </row>
    <row r="1610" spans="1:2" ht="15" customHeight="1">
      <c r="A1610" s="158"/>
      <c r="B1610" s="155"/>
    </row>
    <row r="1611" spans="1:2" ht="15" customHeight="1">
      <c r="A1611" s="159"/>
      <c r="B1611" s="155"/>
    </row>
    <row r="1612" spans="1:2" ht="15" customHeight="1">
      <c r="A1612" s="158"/>
      <c r="B1612" s="155"/>
    </row>
    <row r="1613" spans="1:2" ht="15" customHeight="1">
      <c r="A1613" s="158"/>
      <c r="B1613" s="155"/>
    </row>
    <row r="1614" spans="1:2" ht="15" customHeight="1">
      <c r="A1614" s="158"/>
      <c r="B1614" s="155"/>
    </row>
    <row r="1615" spans="1:2" ht="15" customHeight="1">
      <c r="A1615" s="158"/>
      <c r="B1615" s="155"/>
    </row>
    <row r="1616" spans="1:2" ht="15" customHeight="1">
      <c r="A1616" s="158"/>
      <c r="B1616" s="155"/>
    </row>
    <row r="1617" spans="1:2" ht="15" customHeight="1">
      <c r="A1617" s="158"/>
      <c r="B1617" s="155"/>
    </row>
    <row r="1618" spans="1:2" ht="15" customHeight="1">
      <c r="A1618" s="158"/>
      <c r="B1618" s="155"/>
    </row>
    <row r="1619" spans="1:2" ht="15" customHeight="1">
      <c r="A1619" s="158"/>
      <c r="B1619" s="155"/>
    </row>
    <row r="1620" spans="1:2" ht="15" customHeight="1">
      <c r="A1620" s="158"/>
      <c r="B1620" s="155"/>
    </row>
    <row r="1621" spans="1:2" ht="15" customHeight="1">
      <c r="A1621" s="158"/>
      <c r="B1621" s="155"/>
    </row>
    <row r="1622" spans="1:2" ht="15" customHeight="1">
      <c r="A1622" s="158"/>
      <c r="B1622" s="155"/>
    </row>
    <row r="1623" spans="1:2" ht="15" customHeight="1">
      <c r="A1623" s="158"/>
      <c r="B1623" s="155"/>
    </row>
    <row r="1624" spans="1:2" ht="15" customHeight="1">
      <c r="A1624" s="158"/>
      <c r="B1624" s="155"/>
    </row>
    <row r="1625" spans="1:2" ht="15" customHeight="1">
      <c r="A1625" s="158"/>
      <c r="B1625" s="155"/>
    </row>
    <row r="1626" spans="1:2" ht="15" customHeight="1">
      <c r="A1626" s="158"/>
      <c r="B1626" s="155"/>
    </row>
    <row r="1627" spans="1:2" ht="15" customHeight="1">
      <c r="A1627" s="158"/>
      <c r="B1627" s="155"/>
    </row>
    <row r="1628" spans="1:2" ht="15" customHeight="1">
      <c r="A1628" s="158"/>
      <c r="B1628" s="155"/>
    </row>
    <row r="1629" spans="1:2" ht="15" customHeight="1">
      <c r="A1629" s="158"/>
      <c r="B1629" s="155"/>
    </row>
    <row r="1630" spans="1:2" ht="15" customHeight="1">
      <c r="A1630" s="158"/>
      <c r="B1630" s="155"/>
    </row>
    <row r="1631" spans="1:2" ht="15" customHeight="1">
      <c r="A1631" s="160"/>
      <c r="B1631" s="155"/>
    </row>
    <row r="1632" spans="1:2" ht="15" customHeight="1">
      <c r="A1632" s="160"/>
      <c r="B1632" s="155"/>
    </row>
    <row r="1633" spans="1:2" ht="15" customHeight="1">
      <c r="A1633" s="158"/>
      <c r="B1633" s="155"/>
    </row>
    <row r="1634" spans="1:2" ht="15" customHeight="1">
      <c r="A1634" s="158"/>
      <c r="B1634" s="155"/>
    </row>
    <row r="1635" spans="1:2" ht="15" customHeight="1">
      <c r="A1635" s="160"/>
      <c r="B1635" s="155"/>
    </row>
    <row r="1636" spans="1:2" ht="15" customHeight="1">
      <c r="A1636" s="160"/>
      <c r="B1636" s="155"/>
    </row>
    <row r="1637" spans="1:2" ht="15" customHeight="1">
      <c r="A1637" s="160"/>
      <c r="B1637" s="155"/>
    </row>
  </sheetData>
  <mergeCells count="6">
    <mergeCell ref="A1:Q1"/>
    <mergeCell ref="A6:Q6"/>
    <mergeCell ref="A3:Q3"/>
    <mergeCell ref="A4:Q4"/>
    <mergeCell ref="A5:Q5"/>
    <mergeCell ref="A2:Q2"/>
  </mergeCells>
  <conditionalFormatting sqref="P11">
    <cfRule type="cellIs" dxfId="2" priority="2" stopIfTrue="1" operator="greaterThan">
      <formula>0</formula>
    </cfRule>
  </conditionalFormatting>
  <conditionalFormatting sqref="Q11">
    <cfRule type="cellIs" dxfId="1" priority="3" stopIfTrue="1" operator="equal">
      <formula>"ERROR"</formula>
    </cfRule>
  </conditionalFormatting>
  <conditionalFormatting sqref="A555:A1095">
    <cfRule type="duplicateValues" dxfId="0" priority="1"/>
  </conditionalFormatting>
  <pageMargins left="0.23622047244094491" right="0.23622047244094491" top="0.31496062992125984" bottom="0.39370078740157483" header="0.17" footer="0.31496062992125984"/>
  <pageSetup scale="6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5"/>
  <sheetViews>
    <sheetView workbookViewId="0">
      <selection activeCell="B15" sqref="B15"/>
    </sheetView>
  </sheetViews>
  <sheetFormatPr baseColWidth="10" defaultRowHeight="15"/>
  <cols>
    <col min="2" max="2" width="13.7109375" bestFit="1" customWidth="1"/>
  </cols>
  <sheetData>
    <row r="15" spans="2:2">
      <c r="B15" s="47">
        <f>15495448.18+150195911.18</f>
        <v>165691359.36000001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Generales</vt:lpstr>
      <vt:lpstr>Hospital 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SNS-FIS-02</dc:creator>
  <cp:lastModifiedBy>cristhel.vicioso</cp:lastModifiedBy>
  <cp:lastPrinted>2021-08-13T12:47:05Z</cp:lastPrinted>
  <dcterms:created xsi:type="dcterms:W3CDTF">2006-09-16T00:00:00Z</dcterms:created>
  <dcterms:modified xsi:type="dcterms:W3CDTF">2021-08-25T14:14:03Z</dcterms:modified>
</cp:coreProperties>
</file>